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LS520Df5d\課内sv\審査班pc\R07 土地取引担当\R07 届出\00_【重要】届出様式変更(R7.7.1~)\06_入力フォーム修正\"/>
    </mc:Choice>
  </mc:AlternateContent>
  <xr:revisionPtr revIDLastSave="0" documentId="13_ncr:1_{DA9D06B9-903F-4985-877D-141A9A0E0E83}" xr6:coauthVersionLast="47" xr6:coauthVersionMax="47" xr10:uidLastSave="{00000000-0000-0000-0000-000000000000}"/>
  <workbookProtection workbookAlgorithmName="SHA-512" workbookHashValue="AMsGfSwNTjq46z04XbyGo2oD6OFC5Y/BU92KYMb+Pud/6CsGshltgSUqgrGSYYDGPgBnsMql984KElEzD0dQ+Q==" workbookSaltValue="x/bVt8f2KiR4yOu9WH8muQ==" workbookSpinCount="100000" lockStructure="1"/>
  <bookViews>
    <workbookView xWindow="-120" yWindow="-120" windowWidth="29040" windowHeight="157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1"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<sst xmlns="http://schemas.openxmlformats.org/spreadsheetml/2006/main" count="18970" uniqueCount="11114">
  <si>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</si>
  <si>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</si>
  <si>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</si>
  <si>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</si>
  <si>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</si>
  <si>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</si>
  <si>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</si>
  <si>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</si>
  <si>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</si>
  <si>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</si>
  <si>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</si>
  <si>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</si>
  <si>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</si>
  <si>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</si>
  <si>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</si>
  <si>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</si>
  <si>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</si>
  <si>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</si>
  <si>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</si>
  <si>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</si>
  <si>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</si>
  <si>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</si>
  <si>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</si>
  <si>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</si>
  <si>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</si>
  <si>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</si>
  <si>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</si>
  <si>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</si>
  <si>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</si>
  <si>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</si>
  <si>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</si>
  <si>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</si>
  <si>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</si>
  <si>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</si>
  <si>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</si>
  <si>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</si>
  <si>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</si>
  <si>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</si>
  <si>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</si>
  <si>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</si>
  <si>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</si>
  <si>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</si>
  <si>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</si>
  <si>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</si>
  <si>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</si>
  <si>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</si>
  <si>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</si>
  <si>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</si>
  <si>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</si>
  <si>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</si>
  <si>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</si>
  <si>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</si>
  <si>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</si>
  <si>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</si>
  <si>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</si>
  <si>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</si>
  <si>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</si>
  <si>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</si>
  <si>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</si>
  <si>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</si>
  <si>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</si>
  <si>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</si>
  <si>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</si>
  <si>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</si>
  <si>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</si>
  <si>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</si>
  <si>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</si>
  <si>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</si>
  <si>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</si>
  <si>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</si>
  <si>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</si>
  <si>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</si>
  <si>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</si>
  <si>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</si>
  <si>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</si>
  <si>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</si>
  <si>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</si>
  <si>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</si>
  <si>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</si>
  <si>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</si>
  <si>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</si>
  <si>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</si>
  <si>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</si>
  <si>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</si>
  <si>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</si>
  <si>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</si>
  <si>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</si>
  <si>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</si>
  <si>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</si>
  <si>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</si>
  <si>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</si>
  <si>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</si>
  <si>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</si>
  <si>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</si>
  <si>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</si>
  <si>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</si>
  <si>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</si>
  <si>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</si>
  <si>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</si>
  <si>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</si>
  <si>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</si>
  <si>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</si>
  <si>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</si>
  <si>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</si>
  <si>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</si>
  <si>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</si>
  <si>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</si>
  <si>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</si>
  <si>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</si>
  <si>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</si>
  <si>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</si>
  <si>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</si>
  <si>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</si>
  <si>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</si>
  <si>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</si>
  <si>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</si>
  <si>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</si>
  <si>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</si>
  <si>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</si>
  <si>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</si>
  <si>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</si>
  <si>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</si>
  <si>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</si>
  <si>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</si>
  <si>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</si>
  <si>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</si>
  <si>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</si>
  <si>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</si>
  <si>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</si>
  <si>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</si>
  <si>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</si>
  <si>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</si>
  <si>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</si>
  <si>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</si>
  <si>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</si>
  <si>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</si>
  <si>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</si>
  <si>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</si>
  <si>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</si>
  <si>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</si>
  <si>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</si>
  <si>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</si>
  <si>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</si>
  <si>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</si>
  <si>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</si>
  <si>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</si>
  <si>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</si>
  <si>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</si>
  <si>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</si>
  <si>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</si>
  <si>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</si>
  <si>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</si>
  <si>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</si>
  <si>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</si>
  <si>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</si>
  <si>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</si>
  <si>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</si>
  <si>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</si>
  <si>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</si>
  <si>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</si>
  <si>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</si>
  <si>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</si>
  <si>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</si>
  <si>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</si>
  <si>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</si>
  <si>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</si>
  <si>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</si>
  <si>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</si>
  <si>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</si>
  <si>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</si>
  <si>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</si>
  <si>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</si>
  <si>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</si>
  <si>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</si>
  <si>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</si>
  <si>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</si>
  <si>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</si>
  <si>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</si>
  <si>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</si>
  <si>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</si>
  <si>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</si>
  <si>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</si>
  <si>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</si>
  <si>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</si>
  <si>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</si>
  <si>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</si>
  <si>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</si>
  <si>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</si>
  <si>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</si>
  <si>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</si>
  <si>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</si>
  <si>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</si>
  <si>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</si>
  <si>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</si>
  <si>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</si>
  <si>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</si>
  <si>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</si>
  <si>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</si>
  <si>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</si>
  <si>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</si>
  <si>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</si>
  <si>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</si>
  <si>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</si>
  <si>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</si>
  <si>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</si>
  <si>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</si>
  <si>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</si>
  <si>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</si>
  <si>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</si>
  <si>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</si>
  <si>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</si>
  <si>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</si>
  <si>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</si>
  <si>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</si>
  <si>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</si>
  <si>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</si>
  <si>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</si>
  <si>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</si>
  <si>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</si>
  <si>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</si>
  <si>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</si>
  <si>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</si>
  <si>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</si>
  <si>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</si>
  <si>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</si>
  <si>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</si>
  <si>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</si>
  <si>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</si>
  <si>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</si>
  <si>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</si>
  <si>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</si>
  <si>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</si>
  <si>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</si>
  <si>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</si>
  <si>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</si>
  <si>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</si>
  <si>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</si>
  <si>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</si>
  <si>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</si>
  <si>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</si>
  <si>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</si>
  <si>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</si>
  <si>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</si>
  <si>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</si>
  <si>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</si>
  <si>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</si>
  <si>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</si>
  <si>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</si>
  <si>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</si>
  <si>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</si>
  <si>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</si>
  <si>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</si>
  <si>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</si>
  <si>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</si>
  <si>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</si>
  <si>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</si>
  <si>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</si>
  <si>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</si>
  <si>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</si>
  <si>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</si>
  <si>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</si>
  <si>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</si>
  <si>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</si>
  <si>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</si>
  <si>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</si>
  <si>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</si>
  <si>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</si>
  <si>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</si>
  <si>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</si>
  <si>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</si>
  <si>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</si>
  <si>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</si>
  <si>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</si>
  <si>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</si>
  <si>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</si>
  <si>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</si>
  <si>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</si>
  <si>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</si>
  <si>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</si>
  <si>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</si>
  <si>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</si>
  <si>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</si>
  <si>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</si>
  <si>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</si>
  <si>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</si>
  <si>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</si>
  <si>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</si>
  <si>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</si>
  <si>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</si>
  <si>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</si>
  <si>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</si>
  <si>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</si>
  <si>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</si>
  <si>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</si>
  <si>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</si>
  <si>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</si>
  <si>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</si>
  <si>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</si>
  <si>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</si>
  <si>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</si>
  <si>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</si>
  <si>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</si>
  <si>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</si>
  <si>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</si>
  <si>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</si>
  <si>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</si>
  <si>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</si>
  <si>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</si>
  <si>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</si>
  <si>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</si>
  <si>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</si>
  <si>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</si>
  <si>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</si>
  <si>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</si>
  <si>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</si>
  <si>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</si>
  <si>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</si>
  <si>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</si>
  <si>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</si>
  <si>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</si>
  <si>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</si>
  <si>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</si>
  <si>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</si>
  <si>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</si>
  <si>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</si>
  <si>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</si>
  <si>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</si>
  <si>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</si>
  <si>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</si>
  <si>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</si>
  <si>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</si>
  <si>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</si>
  <si>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</si>
  <si>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</si>
  <si>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</si>
  <si>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</si>
  <si>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</si>
  <si>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</si>
  <si>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</si>
  <si>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</si>
  <si>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</si>
  <si>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</si>
  <si>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</si>
  <si>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</si>
  <si>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</si>
  <si>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</si>
  <si>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</si>
  <si>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</si>
  <si>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</si>
  <si>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</si>
  <si>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</si>
  <si>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</si>
  <si>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</si>
  <si>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</si>
  <si>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</si>
  <si>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</si>
  <si>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</si>
  <si>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</si>
  <si>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</si>
  <si>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</si>
  <si>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</si>
  <si>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</si>
  <si>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</si>
  <si>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</si>
  <si>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</si>
  <si>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</si>
  <si>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</si>
  <si>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</si>
  <si>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</si>
  <si>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</si>
  <si>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</si>
  <si>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</si>
  <si>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</si>
  <si>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</si>
  <si>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</si>
  <si>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</si>
  <si>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</si>
  <si>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</si>
  <si>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</si>
  <si>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</si>
  <si>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</si>
  <si>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</si>
  <si>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</si>
  <si>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</si>
  <si>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</si>
  <si>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</si>
  <si>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</si>
  <si>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</si>
  <si>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</si>
  <si>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</si>
  <si>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</si>
  <si>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</si>
  <si>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</si>
  <si>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</si>
  <si>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</si>
  <si>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</si>
  <si>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</si>
  <si>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</si>
  <si>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</si>
  <si>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</si>
  <si>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</si>
  <si>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</si>
  <si>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</si>
  <si>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</si>
  <si>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</si>
  <si>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</si>
  <si>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</si>
  <si>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</si>
  <si>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</si>
  <si>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</si>
  <si>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</si>
  <si>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</si>
  <si>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</si>
  <si>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</si>
  <si>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</si>
  <si>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</si>
  <si>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</si>
  <si>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</si>
  <si>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</si>
  <si>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</si>
  <si>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</si>
  <si>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</si>
  <si>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</si>
  <si>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</si>
  <si>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</si>
  <si>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</si>
  <si>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</si>
  <si>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</si>
  <si>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</si>
  <si>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</si>
  <si>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</si>
  <si>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</si>
  <si>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</si>
  <si>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</si>
  <si>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</si>
  <si>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</si>
  <si>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</si>
  <si>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</si>
  <si>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</si>
  <si>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</si>
  <si>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</si>
  <si>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</si>
  <si>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</si>
  <si>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</si>
  <si>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</si>
  <si>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</si>
  <si>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</si>
  <si>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</si>
  <si>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</si>
  <si>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</si>
  <si>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</si>
  <si>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</si>
  <si>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</si>
  <si>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</si>
  <si>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</si>
  <si>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</si>
  <si>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</si>
  <si>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</si>
  <si>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</si>
  <si>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</si>
  <si>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</si>
  <si>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</si>
  <si>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</si>
  <si>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</si>
  <si>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</si>
  <si>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</si>
  <si>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</si>
  <si>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</si>
  <si>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</si>
  <si>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</si>
  <si>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</si>
  <si>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</si>
  <si>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</si>
  <si>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</si>
  <si>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</si>
  <si>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</si>
  <si>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</si>
  <si>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</si>
  <si>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</si>
  <si>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</si>
  <si>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</si>
  <si>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</si>
  <si>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</si>
  <si>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</si>
  <si>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</si>
  <si>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</si>
  <si>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</si>
  <si>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</si>
  <si>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</si>
  <si>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</si>
  <si>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</si>
  <si>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</si>
  <si>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</si>
  <si>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</si>
  <si>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</si>
  <si>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</si>
  <si>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</si>
  <si>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</si>
  <si>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</si>
  <si>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</si>
  <si>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</si>
  <si>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</si>
  <si>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</si>
  <si>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</si>
  <si>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</si>
  <si>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</si>
  <si>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</si>
  <si>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</si>
  <si>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</si>
  <si>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</si>
  <si>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</si>
  <si>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</si>
  <si>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</si>
  <si>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</si>
  <si>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</si>
  <si>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</si>
  <si>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</si>
  <si>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</si>
  <si>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</si>
  <si>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</si>
  <si>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</si>
  <si>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</si>
  <si>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</si>
  <si>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</si>
  <si>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</si>
  <si>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</si>
  <si>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</si>
  <si>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</si>
  <si>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</si>
  <si>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</si>
  <si>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</si>
  <si>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</si>
  <si>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</si>
  <si>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</si>
  <si>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</si>
  <si>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</si>
  <si>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</si>
  <si>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</si>
  <si>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</si>
  <si>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</si>
  <si>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</si>
  <si>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</si>
  <si>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</si>
  <si>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</si>
  <si>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</si>
  <si>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</si>
  <si>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</si>
  <si>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</si>
  <si>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</si>
  <si>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</si>
  <si>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</si>
  <si>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</si>
  <si>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</si>
  <si>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</si>
  <si>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</si>
  <si>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</si>
  <si>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</si>
  <si>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</si>
  <si>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</si>
  <si>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</si>
  <si>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</si>
  <si>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</si>
  <si>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</si>
  <si>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</si>
  <si>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</si>
  <si>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</si>
  <si>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</si>
  <si>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</si>
  <si>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</si>
  <si>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</si>
  <si>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</si>
  <si>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</si>
  <si>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</si>
  <si>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</si>
  <si>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</si>
  <si>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</si>
  <si>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</si>
  <si>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</si>
  <si>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</si>
  <si>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</si>
  <si>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</si>
  <si>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</si>
  <si>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</si>
  <si>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</si>
  <si>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</si>
  <si>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</si>
  <si>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</si>
  <si>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</si>
  <si>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</si>
  <si>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</si>
  <si>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</si>
  <si>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</si>
  <si>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</si>
  <si>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</si>
  <si>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</si>
  <si>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</si>
  <si>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</si>
  <si>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</si>
  <si>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</si>
  <si>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</si>
  <si>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</si>
  <si>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</si>
  <si>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</si>
  <si>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</si>
  <si>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</si>
  <si>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</si>
  <si>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</si>
  <si>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</si>
  <si>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</si>
  <si>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</si>
  <si>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</si>
  <si>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</si>
  <si>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</si>
  <si>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</si>
  <si>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</si>
  <si>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</si>
  <si>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</si>
  <si>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</si>
  <si>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</si>
  <si>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</si>
  <si>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</si>
  <si>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</si>
  <si>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</si>
  <si>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</si>
  <si>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</si>
  <si>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</si>
  <si>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</si>
  <si>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</si>
  <si>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</si>
  <si>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</si>
  <si>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</si>
  <si>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</si>
  <si>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</si>
  <si>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</si>
  <si>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</si>
  <si>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</si>
  <si>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</si>
  <si>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</si>
  <si>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</si>
  <si>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</si>
  <si>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</si>
  <si>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</si>
  <si>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</si>
  <si>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</si>
  <si>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</si>
  <si>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</si>
  <si>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</si>
  <si>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</si>
  <si>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</si>
  <si>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</si>
  <si>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</si>
  <si>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</si>
  <si>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</si>
  <si>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</si>
  <si>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</si>
  <si>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</si>
  <si>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</si>
  <si>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</si>
  <si>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</si>
  <si>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</si>
  <si>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</si>
  <si>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</si>
  <si>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</si>
  <si>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</si>
  <si>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</si>
  <si>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</si>
  <si>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</si>
  <si>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</si>
  <si>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</si>
  <si>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</si>
  <si>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</si>
  <si>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</si>
  <si>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</si>
  <si>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</si>
  <si>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</si>
  <si>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</si>
  <si>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</si>
  <si>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</si>
  <si>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</si>
  <si>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</si>
  <si>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</si>
  <si>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</si>
  <si>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</si>
  <si>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</si>
  <si>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</si>
  <si>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</si>
  <si>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</si>
  <si>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</si>
  <si>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</si>
  <si>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</si>
  <si>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</si>
  <si>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</si>
  <si>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</si>
  <si>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</si>
  <si>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</si>
  <si>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</si>
  <si>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</si>
  <si>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</si>
  <si>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</si>
  <si>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</si>
  <si>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</si>
  <si>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</si>
  <si>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</si>
  <si>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</si>
  <si>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</si>
  <si>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</si>
  <si>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</si>
  <si>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</si>
  <si>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</si>
  <si>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</si>
  <si>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</si>
  <si>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</si>
  <si>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</si>
  <si>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</si>
  <si>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</si>
  <si>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</si>
  <si>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</si>
  <si>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</si>
  <si>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</si>
  <si>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</si>
  <si>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</si>
  <si>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</si>
  <si>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</si>
  <si>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</si>
  <si>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</si>
  <si>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</si>
  <si>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</si>
  <si>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</si>
  <si>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</si>
  <si>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</si>
  <si>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</si>
  <si>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</si>
  <si>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</si>
  <si>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</si>
  <si>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</si>
  <si>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</si>
  <si>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</si>
  <si>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</si>
  <si>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</si>
  <si>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</si>
  <si>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</si>
  <si>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</si>
  <si>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</si>
  <si>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</si>
  <si>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</si>
  <si>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</si>
  <si>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</si>
  <si>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</si>
  <si>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</si>
  <si>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</si>
  <si>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</si>
  <si>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</si>
  <si>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</si>
  <si>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</si>
  <si>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</si>
  <si>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</si>
  <si>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</si>
  <si>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</si>
  <si>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</si>
  <si>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</si>
  <si>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</si>
  <si>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</si>
  <si>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</si>
  <si>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</si>
  <si>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</si>
  <si>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</si>
  <si>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</si>
  <si>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</si>
  <si>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</si>
  <si>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</si>
  <si>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</si>
  <si>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</si>
  <si>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</si>
  <si>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</si>
  <si>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</si>
  <si>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</si>
  <si>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</si>
  <si>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</si>
  <si>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</si>
  <si>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</si>
  <si>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</si>
  <si>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</si>
  <si>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</si>
  <si>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</si>
  <si>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</si>
  <si>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</si>
  <si>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</si>
  <si>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</si>
  <si>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</si>
  <si>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</si>
  <si>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</si>
  <si>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</si>
  <si>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</si>
  <si>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</si>
  <si>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</si>
  <si>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</si>
  <si>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</si>
  <si>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</si>
  <si>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</si>
  <si>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</si>
  <si>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</si>
  <si>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</si>
  <si>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</si>
  <si>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</si>
  <si>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</si>
  <si>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</si>
  <si>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</si>
  <si>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</si>
  <si>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</si>
  <si>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</si>
  <si>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</si>
  <si>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</si>
  <si>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</si>
  <si>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</si>
  <si>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</si>
  <si>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</si>
  <si>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</si>
  <si>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</si>
  <si>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</si>
  <si>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</si>
  <si>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</si>
  <si>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</si>
  <si>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</si>
  <si>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</si>
  <si>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</si>
  <si>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</si>
  <si>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</si>
  <si>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</si>
  <si>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</si>
  <si>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</si>
  <si>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</si>
  <si>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</si>
  <si>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</si>
  <si>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</si>
  <si>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</si>
  <si>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</si>
  <si>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</si>
  <si>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</si>
  <si>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</si>
  <si>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</si>
  <si>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</si>
  <si>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</si>
  <si>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</si>
  <si>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</si>
  <si>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</si>
  <si>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</si>
  <si>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</si>
  <si>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</si>
  <si>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</si>
  <si>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</si>
  <si>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</si>
  <si>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</si>
  <si>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</si>
  <si>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</si>
  <si>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</si>
  <si>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</si>
  <si>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</si>
  <si>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</si>
  <si>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</si>
  <si>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</si>
  <si>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</si>
  <si>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</si>
  <si>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</si>
  <si>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</si>
  <si>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</si>
  <si>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</si>
  <si>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</si>
  <si>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</si>
  <si>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</si>
  <si>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</si>
  <si>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</si>
  <si>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</si>
  <si>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</si>
  <si>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</si>
  <si>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</si>
  <si>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</si>
  <si>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</si>
  <si>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</si>
  <si>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</si>
  <si>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</si>
  <si>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</si>
  <si>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</si>
  <si>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</si>
  <si>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</si>
  <si>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</si>
  <si>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</si>
  <si>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</si>
  <si>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</si>
  <si>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</si>
  <si>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</si>
  <si>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</si>
  <si>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</si>
  <si>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</si>
  <si>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</si>
  <si>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</si>
  <si>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</si>
  <si>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</si>
  <si>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</si>
  <si>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</si>
  <si>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</si>
  <si>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</si>
  <si>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</si>
  <si>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</si>
  <si>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</si>
  <si>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</si>
  <si>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</si>
  <si>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</si>
  <si>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</si>
  <si>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</si>
  <si>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</si>
  <si>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</si>
  <si>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</si>
  <si>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</si>
  <si>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</si>
  <si>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</si>
  <si>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</si>
  <si>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</si>
  <si>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</si>
  <si>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</si>
  <si>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</si>
  <si>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</si>
  <si>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</si>
  <si>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</si>
  <si>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</si>
  <si>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</si>
  <si>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</si>
  <si>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</si>
  <si>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</si>
  <si>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</si>
  <si>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</si>
  <si>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</si>
  <si>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</si>
  <si>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</si>
  <si>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</si>
  <si>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</si>
  <si>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</si>
  <si>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</si>
  <si>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</si>
  <si>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</si>
  <si>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</si>
  <si>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</si>
  <si>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</si>
  <si>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</si>
  <si>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</si>
  <si>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</si>
  <si>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</si>
  <si>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</si>
  <si>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</si>
  <si>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</si>
  <si>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</si>
  <si>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</si>
  <si>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</si>
  <si>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</si>
  <si>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</si>
  <si>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</si>
  <si>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</si>
  <si>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</si>
  <si>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</si>
  <si>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</si>
  <si>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</si>
  <si>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</si>
  <si>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</si>
  <si>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</si>
  <si>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</si>
  <si>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</si>
  <si>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</si>
  <si>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</si>
  <si>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</si>
  <si>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</si>
  <si>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</si>
  <si>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</si>
  <si>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</si>
  <si>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</si>
  <si>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</si>
  <si>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</si>
  <si>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</si>
  <si>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</si>
  <si>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</si>
  <si>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</si>
  <si>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</si>
  <si>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</si>
  <si>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</si>
  <si>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</si>
  <si>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</si>
  <si>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</si>
  <si>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</si>
  <si>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</si>
  <si>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</si>
  <si>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</si>
  <si>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</si>
  <si>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</si>
  <si>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</si>
  <si>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</si>
  <si>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</si>
  <si>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</si>
  <si>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</si>
  <si>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</si>
  <si>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</si>
  <si>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</si>
  <si>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</si>
  <si>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</si>
  <si>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</si>
  <si>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</si>
  <si>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</si>
  <si>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</si>
  <si>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</si>
  <si>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</si>
  <si>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</si>
  <si>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</si>
  <si>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</si>
  <si>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</si>
  <si>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</si>
  <si>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</si>
  <si>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</si>
  <si>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</si>
  <si>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</si>
  <si>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</si>
  <si>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</si>
  <si>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</si>
  <si>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</si>
  <si>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</si>
  <si>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</si>
  <si>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</si>
  <si>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</si>
  <si>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</si>
  <si>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</si>
  <si>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</si>
  <si>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</si>
  <si>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</si>
  <si>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</si>
  <si>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</si>
  <si>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</si>
  <si>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</si>
  <si>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</si>
  <si>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</si>
  <si>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</si>
  <si>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</si>
  <si>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</si>
  <si>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</si>
  <si>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</si>
  <si>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</si>
  <si>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</si>
  <si>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</si>
  <si>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</si>
  <si>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</si>
  <si>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</si>
  <si>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</si>
  <si>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</si>
  <si>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</si>
  <si>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</si>
  <si>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</si>
  <si>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</si>
  <si>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</si>
  <si>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</si>
  <si>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</si>
  <si>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</si>
  <si>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</si>
  <si>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</si>
  <si>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</si>
  <si>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</si>
  <si>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</si>
  <si>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</si>
  <si>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</si>
  <si>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</si>
  <si>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</si>
  <si>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</si>
  <si>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</si>
  <si>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</si>
  <si>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</si>
  <si>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</si>
  <si>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</si>
  <si>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</si>
  <si>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</si>
  <si>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</si>
  <si>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</si>
  <si>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</si>
  <si>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</si>
  <si>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</si>
  <si>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</si>
  <si>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</si>
  <si>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</si>
  <si>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</si>
  <si>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</si>
  <si>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</si>
  <si>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</si>
  <si>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</si>
  <si>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</si>
  <si>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</si>
  <si>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</si>
  <si>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</si>
  <si>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</si>
  <si>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</si>
  <si>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</si>
  <si>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</si>
  <si>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</si>
  <si>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</si>
  <si>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</si>
  <si>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</si>
  <si>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</si>
  <si>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</si>
  <si>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</si>
  <si>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</si>
  <si>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</si>
  <si>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</si>
  <si>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</si>
  <si>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</si>
  <si>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</si>
  <si>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</si>
  <si>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</si>
  <si>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</si>
  <si>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</si>
  <si>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</si>
  <si>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</si>
  <si>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</si>
  <si>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</si>
  <si>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</si>
  <si>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</si>
  <si>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</si>
  <si>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</si>
  <si>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</si>
  <si>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</si>
  <si>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</si>
  <si>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</si>
  <si>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</si>
  <si>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</si>
  <si>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</si>
  <si>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</si>
  <si>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</si>
  <si>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</si>
  <si>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</si>
  <si>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</si>
  <si>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</si>
  <si>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</si>
  <si>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</si>
  <si>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</si>
  <si>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</si>
  <si>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</si>
  <si>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</si>
  <si>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</si>
  <si>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</si>
  <si>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</si>
  <si>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</si>
  <si>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</si>
  <si>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</si>
  <si>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</si>
  <si>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</si>
  <si>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</si>
  <si>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</si>
  <si>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</si>
  <si>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</si>
  <si>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</si>
  <si>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</si>
  <si>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</si>
  <si>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</si>
  <si>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</si>
  <si>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</si>
  <si>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</si>
  <si>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</si>
  <si>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</si>
  <si>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</si>
  <si>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</si>
  <si>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</si>
  <si>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</si>
  <si>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</si>
  <si>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</si>
  <si>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</si>
  <si>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</si>
  <si>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</si>
  <si>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</si>
  <si>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</si>
  <si>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</si>
  <si>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</si>
  <si>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</si>
  <si>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</si>
  <si>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</si>
  <si>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</si>
  <si>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</si>
  <si>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</si>
  <si>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</si>
  <si>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</si>
  <si>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</si>
  <si>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</si>
  <si>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</si>
  <si>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</si>
  <si>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</si>
  <si>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</si>
  <si>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</si>
  <si>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</si>
  <si>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</si>
  <si>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</si>
  <si>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</si>
  <si>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</si>
  <si>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</si>
  <si>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</si>
  <si>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</si>
  <si>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</si>
  <si>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</si>
  <si>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</si>
  <si>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</si>
  <si>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</si>
  <si>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</si>
  <si>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</si>
  <si>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</si>
  <si>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</si>
  <si>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</si>
  <si>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</si>
  <si>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</si>
  <si>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</si>
  <si>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</si>
  <si>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</si>
  <si>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</si>
  <si>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</si>
  <si>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</si>
  <si>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</si>
  <si>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</si>
  <si>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</si>
  <si>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</si>
  <si>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</si>
  <si>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</si>
  <si>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</si>
  <si>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</si>
  <si>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</si>
  <si>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</si>
  <si>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</si>
  <si>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</si>
  <si>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</si>
  <si>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</si>
  <si>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</si>
  <si>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</si>
  <si>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</si>
  <si>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</si>
  <si>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</si>
  <si>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</si>
  <si>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</si>
  <si>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</si>
  <si>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</si>
  <si>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</si>
  <si>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</si>
  <si>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</si>
  <si>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</si>
  <si>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</si>
  <si>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</si>
  <si>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</si>
  <si>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</si>
  <si>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</si>
  <si>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</si>
  <si>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</si>
  <si>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</si>
  <si>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</si>
  <si>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</si>
  <si>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</si>
  <si>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</si>
  <si>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</si>
  <si>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</si>
  <si>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</si>
  <si>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</si>
  <si>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</si>
  <si>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</si>
  <si>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</si>
  <si>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</si>
  <si>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</si>
  <si>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</si>
  <si>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</si>
  <si>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</si>
  <si>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</si>
  <si>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</si>
  <si>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</si>
  <si>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</si>
  <si>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</si>
  <si>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</si>
  <si>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</si>
  <si>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</si>
  <si>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</si>
  <si>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</si>
  <si>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</si>
  <si>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</si>
  <si>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</si>
  <si>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</si>
  <si>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</si>
  <si>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</si>
  <si>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</si>
  <si>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</si>
  <si>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</si>
  <si>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</si>
  <si>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</si>
  <si>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</si>
  <si>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</si>
  <si>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</si>
  <si>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</si>
  <si>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</si>
  <si>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</si>
  <si>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</si>
  <si>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</si>
  <si>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</si>
  <si>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</si>
  <si>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</si>
  <si>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</si>
  <si>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</si>
  <si>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</si>
  <si>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</si>
  <si>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</si>
  <si>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</si>
  <si>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</si>
  <si>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</si>
  <si>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</si>
  <si>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</si>
  <si>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</si>
  <si>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</si>
  <si>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</si>
  <si>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</si>
  <si>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</si>
  <si>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</si>
  <si>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</si>
  <si>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</si>
  <si>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</si>
  <si>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</si>
  <si>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</si>
  <si>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</si>
  <si>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</si>
  <si>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</si>
  <si>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</si>
  <si>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</si>
  <si>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</si>
  <si>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</si>
  <si>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</si>
  <si>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</si>
  <si>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</si>
  <si>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</si>
  <si>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</si>
  <si>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</si>
  <si>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</si>
  <si>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</si>
  <si>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</si>
  <si>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</si>
  <si>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</si>
  <si>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</si>
  <si>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</si>
  <si>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</si>
  <si>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</si>
  <si>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</si>
  <si>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</si>
  <si>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</si>
  <si>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</si>
  <si>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</si>
  <si>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</si>
  <si>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</si>
  <si>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</si>
  <si>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</si>
  <si>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</si>
  <si>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</si>
  <si>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</si>
  <si>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</si>
  <si>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</si>
  <si>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</si>
  <si>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</si>
  <si>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</si>
  <si>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</si>
  <si>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</si>
  <si>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</si>
  <si>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</si>
  <si>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</si>
  <si>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</si>
  <si>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</si>
  <si>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</si>
  <si>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</si>
  <si>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</si>
  <si>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</si>
  <si>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</si>
  <si>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</si>
  <si>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</si>
  <si>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</si>
  <si>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</si>
  <si>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</si>
  <si>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</si>
  <si>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</si>
  <si>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</si>
  <si>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</si>
  <si>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</si>
  <si>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</si>
  <si>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</si>
  <si>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</si>
  <si>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</si>
  <si>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</si>
  <si>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</si>
  <si>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</si>
  <si>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</si>
  <si>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</si>
  <si>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</si>
  <si>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</si>
  <si>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</si>
  <si>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</si>
  <si>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</si>
  <si>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</si>
  <si>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</si>
  <si>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</si>
  <si>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</si>
  <si>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</si>
  <si>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</si>
  <si>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</si>
  <si>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</si>
  <si>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</si>
  <si>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</si>
  <si>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</si>
  <si>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</si>
  <si>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</si>
  <si>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</si>
  <si>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</si>
  <si>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</si>
  <si>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</si>
  <si>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</si>
  <si>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</si>
  <si>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</si>
  <si>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</si>
  <si>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</si>
  <si>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</si>
  <si>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</si>
  <si>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</si>
  <si>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</si>
  <si>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</si>
  <si>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</si>
  <si>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</si>
  <si>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</si>
  <si>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</si>
  <si>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</si>
  <si>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</si>
  <si>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</si>
  <si>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</si>
  <si>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</si>
  <si>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</si>
  <si>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</si>
  <si>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</si>
  <si>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</si>
  <si>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</si>
  <si>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</si>
  <si>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</si>
  <si>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</si>
  <si>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</si>
  <si>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</si>
  <si>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</si>
  <si>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</si>
  <si>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</si>
  <si>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</si>
  <si>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</si>
  <si>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</si>
  <si>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</si>
  <si>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</si>
  <si>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</si>
  <si>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</si>
  <si>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</si>
  <si>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</si>
  <si>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</si>
  <si>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</si>
  <si>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</si>
  <si>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</si>
  <si>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</si>
  <si>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</si>
  <si>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</si>
  <si>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</si>
  <si>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</si>
  <si>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</si>
  <si>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</si>
  <si>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</si>
  <si>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</si>
  <si>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</si>
  <si>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</si>
  <si>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</si>
  <si>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</si>
  <si>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</si>
  <si>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</si>
  <si>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</si>
  <si>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</si>
  <si>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</si>
  <si>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</si>
  <si>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</si>
  <si>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</si>
  <si>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</si>
  <si>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</si>
  <si>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</si>
  <si>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</si>
  <si>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</si>
  <si>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</si>
  <si>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</si>
  <si>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</si>
  <si>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</si>
  <si>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</si>
  <si>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</si>
  <si>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</si>
  <si>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</si>
  <si>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</si>
  <si>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</si>
  <si>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</si>
  <si>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</si>
  <si>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</si>
  <si>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</si>
  <si>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</si>
  <si>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</si>
  <si>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</si>
  <si>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</si>
  <si>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</si>
  <si>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</si>
  <si>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</si>
  <si>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</si>
  <si>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</si>
  <si>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</si>
  <si>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</si>
  <si>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</si>
  <si>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</si>
  <si>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</si>
  <si>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</si>
  <si>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</si>
  <si>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</si>
  <si>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</si>
  <si>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</si>
  <si>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</si>
  <si>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</si>
  <si>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</si>
  <si>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</si>
  <si>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</si>
  <si>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</si>
  <si>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</si>
  <si>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</si>
  <si>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</si>
  <si>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</si>
  <si>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</si>
  <si>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</si>
  <si>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</si>
  <si>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</si>
  <si>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</si>
  <si>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</si>
  <si>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</si>
  <si>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</si>
  <si>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</si>
  <si>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</si>
  <si>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</si>
  <si>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</si>
  <si>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</si>
  <si>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</si>
  <si>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</si>
  <si>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</si>
  <si>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</si>
  <si>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</si>
  <si>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</si>
  <si>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</si>
  <si>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</si>
  <si>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</si>
  <si>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</si>
  <si>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</si>
  <si>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</si>
  <si>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</si>
  <si>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</si>
  <si>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</si>
  <si>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</si>
  <si>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</si>
  <si>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</si>
  <si>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</si>
  <si>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</si>
  <si>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</si>
  <si>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</si>
  <si>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</si>
  <si>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</si>
  <si>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</si>
  <si>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</si>
  <si>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</si>
  <si>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</si>
  <si>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</si>
  <si>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</si>
  <si>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</si>
  <si>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</si>
  <si>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</si>
  <si>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</si>
  <si>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</si>
  <si>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</si>
  <si>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</si>
  <si>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</si>
  <si>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</si>
  <si>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</si>
  <si>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</si>
  <si>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</si>
  <si>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</si>
  <si>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</si>
  <si>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</si>
  <si>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</si>
  <si>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</si>
  <si>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</si>
  <si>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</si>
  <si>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</si>
  <si>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</si>
  <si>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</si>
  <si>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</si>
  <si>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</si>
  <si>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</si>
  <si>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</si>
  <si>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</si>
  <si>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</si>
  <si>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</si>
  <si>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</si>
  <si>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</si>
  <si>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</si>
  <si>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</si>
  <si>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</si>
  <si>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</si>
  <si>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</si>
  <si>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</si>
  <si>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</si>
  <si>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</si>
  <si>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</si>
  <si>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</si>
  <si>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</si>
  <si>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</si>
  <si>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</si>
  <si>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</si>
  <si>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</si>
  <si>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</si>
  <si>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</si>
  <si>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</si>
  <si>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</si>
  <si>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</si>
  <si>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</si>
  <si>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</si>
  <si>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</si>
  <si>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</si>
  <si>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</si>
  <si>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</si>
  <si>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</si>
  <si>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</si>
  <si>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</si>
  <si>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</si>
  <si>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</si>
  <si>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</si>
  <si>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</si>
  <si>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</si>
  <si>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</si>
  <si>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</si>
  <si>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</si>
  <si>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</si>
  <si>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</si>
  <si>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</si>
  <si>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</si>
  <si>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</si>
  <si>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</si>
  <si>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</si>
  <si>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</si>
  <si>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</si>
  <si>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</si>
  <si>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</si>
  <si>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</si>
  <si>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</si>
  <si>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</si>
  <si>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</si>
  <si>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</si>
  <si>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</si>
  <si>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</si>
  <si>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</si>
  <si>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</si>
  <si>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</si>
  <si>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</si>
  <si>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</si>
  <si>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</si>
  <si>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</si>
  <si>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</si>
  <si>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</si>
  <si>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</si>
  <si>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</si>
  <si>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</si>
  <si>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</si>
  <si>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</si>
  <si>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</si>
  <si>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</si>
  <si>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</si>
  <si>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</si>
  <si>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</si>
  <si>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</si>
  <si>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</si>
  <si>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</si>
  <si>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</si>
  <si>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</si>
  <si>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</si>
  <si>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</si>
  <si>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</si>
  <si>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</si>
  <si>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</si>
  <si>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</si>
  <si>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</si>
  <si>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</si>
  <si>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</si>
  <si>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</si>
  <si>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</si>
  <si>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</si>
  <si>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</si>
  <si>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</si>
  <si>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</si>
  <si>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</si>
  <si>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</si>
  <si>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</si>
  <si>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</si>
  <si>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</si>
  <si>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</si>
  <si>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</si>
  <si>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</si>
  <si>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</si>
  <si>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</si>
  <si>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</si>
  <si>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</si>
  <si>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</si>
  <si>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</si>
  <si>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</si>
  <si>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</si>
  <si>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</si>
  <si>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</si>
  <si>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</si>
  <si>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</si>
  <si>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</si>
  <si>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</si>
  <si>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</si>
  <si>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</si>
  <si>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</si>
  <si>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</si>
  <si>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</si>
  <si>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</si>
  <si>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</si>
  <si>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</si>
  <si>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</si>
  <si>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</si>
  <si>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</si>
  <si>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</si>
  <si>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</si>
  <si>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</si>
  <si>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</si>
  <si>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</si>
  <si>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</si>
  <si>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</si>
  <si>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</si>
  <si>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</si>
  <si>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</si>
  <si>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</si>
  <si>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</si>
  <si>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</si>
  <si>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</si>
  <si>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</si>
  <si>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</si>
  <si>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</si>
  <si>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</si>
  <si>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</si>
  <si>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</si>
  <si>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</si>
  <si>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</si>
  <si>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</si>
  <si>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</si>
  <si>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</si>
  <si>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</si>
  <si>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</si>
  <si>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</si>
  <si>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</si>
  <si>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</si>
  <si>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</si>
  <si>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</si>
  <si>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</si>
  <si>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</si>
  <si>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</si>
  <si>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</si>
  <si>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</si>
  <si>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</si>
  <si>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</si>
  <si>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</si>
  <si>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</si>
  <si>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</si>
  <si>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</si>
  <si>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</si>
  <si>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</si>
  <si>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</si>
  <si>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</si>
  <si>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</si>
  <si>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</si>
  <si>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</si>
  <si>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</si>
  <si>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</si>
  <si>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</si>
  <si>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</si>
  <si>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</si>
  <si>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</si>
  <si>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</si>
  <si>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</si>
  <si>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</si>
  <si>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</si>
  <si>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</si>
  <si>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</si>
  <si>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</si>
  <si>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</si>
  <si>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</si>
  <si>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</si>
  <si>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</si>
  <si>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</si>
  <si>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</si>
  <si>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</si>
  <si>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</si>
  <si>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</si>
  <si>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</si>
  <si>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</si>
  <si>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</si>
  <si>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</si>
  <si>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</si>
  <si>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</si>
  <si>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</si>
  <si>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</si>
  <si>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</si>
  <si>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</si>
  <si>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</si>
  <si>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</si>
  <si>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</si>
  <si>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</si>
  <si>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</si>
  <si>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</si>
  <si>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</si>
  <si>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</si>
  <si>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</si>
  <si>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</si>
  <si>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</si>
  <si>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</si>
  <si>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</si>
  <si>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</si>
  <si>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</si>
  <si>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</si>
  <si>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</si>
  <si>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</si>
  <si>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</si>
  <si>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</si>
  <si>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</si>
  <si>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</si>
  <si>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</si>
  <si>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</si>
  <si>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</si>
  <si>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</si>
  <si>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</si>
  <si>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</si>
  <si>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</si>
  <si>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</si>
  <si>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</si>
  <si>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</si>
  <si>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</si>
  <si>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</si>
  <si>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</si>
  <si>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</si>
  <si>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</si>
  <si>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</si>
  <si>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</si>
  <si>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</si>
  <si>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</si>
  <si>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</si>
  <si>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</si>
  <si>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</si>
  <si>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</si>
  <si>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</si>
  <si>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</si>
  <si>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</si>
  <si>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</si>
  <si>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</si>
  <si>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</si>
  <si>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</si>
  <si>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</si>
  <si>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</si>
  <si>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</si>
  <si>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</si>
  <si>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</si>
  <si>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</si>
  <si>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</si>
  <si>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</si>
  <si>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</si>
  <si>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</si>
  <si>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</si>
  <si>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</si>
  <si>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</si>
  <si>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</si>
  <si>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</si>
  <si>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</si>
  <si>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</si>
  <si>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</si>
  <si>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</si>
  <si>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</si>
  <si>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</si>
  <si>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</si>
  <si>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</si>
  <si>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</si>
  <si>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</si>
  <si>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</si>
  <si>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</si>
  <si>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</si>
  <si>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</si>
  <si>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</si>
  <si>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</si>
  <si>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</si>
  <si>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</si>
  <si>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</si>
  <si>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</si>
  <si>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</si>
  <si>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</si>
  <si>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</si>
  <si>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</si>
  <si>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</si>
  <si>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</si>
  <si>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</si>
  <si>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</si>
  <si>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</si>
  <si>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</si>
  <si>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</si>
  <si>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</si>
  <si>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</si>
  <si>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</si>
  <si>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</si>
  <si>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</si>
  <si>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</si>
  <si>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</si>
  <si>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</si>
  <si>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</si>
  <si>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</si>
  <si>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</si>
  <si>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</si>
  <si>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</si>
  <si>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</si>
  <si>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</si>
  <si>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</si>
  <si>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</si>
  <si>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</si>
  <si>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</si>
  <si>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</si>
  <si>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</si>
  <si>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</si>
  <si>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</si>
  <si>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</si>
  <si>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</si>
  <si>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</si>
  <si>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</si>
  <si>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</si>
  <si>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</si>
  <si>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</si>
  <si>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</si>
  <si>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</si>
  <si>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</si>
  <si>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</si>
  <si>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</si>
  <si>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</si>
  <si>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</si>
  <si>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</si>
  <si>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</si>
  <si>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</si>
  <si>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</si>
  <si>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</si>
  <si>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</si>
  <si>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</si>
  <si>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</si>
  <si>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</si>
  <si>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</si>
  <si>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</si>
  <si>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</si>
  <si>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</si>
  <si>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</si>
  <si>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</si>
  <si>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</si>
  <si>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</si>
  <si>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</si>
  <si>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</si>
  <si>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</si>
  <si>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</si>
  <si>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</si>
  <si>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</si>
  <si>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</si>
  <si>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</si>
  <si>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</si>
  <si>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</si>
  <si>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</si>
  <si>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</si>
  <si>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</si>
  <si>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</si>
  <si>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</si>
  <si>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</si>
  <si>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</si>
  <si>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</si>
  <si>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</si>
  <si>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</si>
  <si>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</si>
  <si>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</si>
  <si>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</si>
  <si>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</si>
  <si>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</si>
  <si>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</si>
  <si>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</si>
  <si>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</si>
  <si>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</si>
  <si>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</si>
  <si>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</si>
  <si>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</si>
  <si>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</si>
  <si>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</si>
  <si>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</si>
  <si>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</si>
  <si>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</si>
  <si>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</si>
  <si>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</si>
  <si>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</si>
  <si>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</si>
  <si>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</si>
  <si>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</si>
  <si>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</si>
  <si>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</si>
  <si>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</si>
  <si>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</si>
  <si>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</si>
  <si>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</si>
  <si>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</si>
  <si>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</si>
  <si>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</si>
  <si>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</si>
  <si>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</si>
  <si>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</si>
  <si>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</si>
  <si>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</si>
  <si>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</si>
  <si>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</si>
  <si>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</si>
  <si>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</si>
  <si>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</si>
  <si>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</si>
  <si>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</si>
  <si>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</si>
  <si>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</si>
  <si>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</si>
  <si>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</si>
  <si>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</si>
  <si>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</si>
  <si>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</si>
  <si>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</si>
  <si>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</si>
  <si>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</si>
  <si>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</si>
  <si>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</si>
  <si>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</si>
  <si>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</si>
  <si>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</si>
  <si>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</si>
  <si>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</si>
  <si>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</si>
  <si>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</si>
  <si>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</si>
  <si>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</si>
  <si>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</si>
  <si>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</si>
  <si>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</si>
  <si>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</si>
  <si>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</si>
  <si>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</si>
  <si>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</si>
  <si>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</si>
  <si>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</si>
  <si>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</si>
  <si>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</si>
  <si>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</si>
  <si>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</si>
  <si>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</si>
  <si>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</si>
  <si>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</si>
  <si>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</si>
  <si>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</si>
  <si>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</si>
  <si>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</si>
  <si>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</si>
  <si>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</si>
  <si>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</si>
  <si>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</si>
  <si>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</si>
  <si>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</si>
  <si>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</si>
  <si>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</si>
  <si>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</si>
  <si>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</si>
  <si>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</si>
  <si>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</si>
  <si>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</si>
  <si>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</si>
  <si>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</si>
  <si>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</si>
  <si>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</si>
  <si>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</si>
  <si>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</si>
  <si>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</si>
  <si>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</si>
  <si>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</si>
  <si>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</si>
  <si>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</si>
  <si>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</si>
  <si>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</si>
  <si>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</si>
  <si>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</si>
  <si>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</si>
  <si>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</si>
  <si>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</si>
  <si>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</si>
  <si>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</si>
  <si>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</si>
  <si>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</si>
  <si>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</si>
  <si>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</si>
  <si>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</si>
  <si>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</si>
  <si>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</si>
  <si>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</si>
  <si>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</si>
  <si>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</si>
  <si>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</si>
  <si>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</si>
  <si>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</si>
  <si>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</si>
  <si>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</si>
  <si>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</si>
  <si>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</si>
  <si>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</si>
  <si>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</si>
  <si>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</si>
  <si>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</si>
  <si>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</si>
  <si>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</si>
  <si>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</si>
  <si>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</si>
  <si>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</si>
  <si>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</si>
  <si>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</si>
  <si>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</si>
  <si>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</si>
  <si>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</si>
  <si>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</si>
  <si>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</si>
  <si>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</si>
  <si>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</si>
  <si>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</si>
  <si>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</si>
  <si>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</si>
  <si>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</si>
  <si>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</si>
  <si>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</si>
  <si>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</si>
  <si>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</si>
  <si>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</si>
  <si>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</si>
  <si>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</si>
  <si>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</si>
  <si>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</si>
  <si>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</si>
  <si>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</si>
  <si>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</si>
  <si>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</si>
  <si>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</si>
  <si>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</si>
  <si>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</si>
  <si>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</si>
  <si>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</si>
  <si>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</si>
  <si>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</si>
  <si>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</si>
  <si>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</si>
  <si>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</si>
  <si>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</si>
  <si>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</si>
  <si>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</si>
  <si>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</si>
  <si>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</si>
  <si>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</si>
  <si>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</si>
  <si>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</si>
  <si>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</si>
  <si>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</si>
  <si>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</si>
  <si>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</si>
  <si>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</si>
  <si>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</si>
  <si>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</si>
  <si>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</si>
  <si>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</si>
  <si>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</si>
  <si>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</si>
  <si>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</si>
  <si>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</si>
  <si>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</si>
  <si>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</si>
  <si>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</si>
  <si>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</si>
  <si>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</si>
  <si>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</si>
  <si>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</si>
  <si>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</si>
  <si>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</si>
  <si>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</si>
  <si>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</si>
  <si>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</si>
  <si>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</si>
  <si>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</si>
  <si>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</si>
  <si>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</si>
  <si>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</si>
  <si>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</si>
  <si>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</si>
  <si>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</si>
  <si>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</si>
  <si>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</si>
  <si>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</si>
  <si>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</si>
  <si>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</si>
  <si>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</si>
  <si>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</si>
  <si>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</si>
  <si>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</si>
  <si>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</si>
  <si>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</si>
  <si>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</si>
  <si>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</si>
  <si>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</si>
  <si>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</si>
  <si>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</si>
  <si>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</si>
  <si>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</si>
  <si>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</si>
  <si>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</si>
  <si>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</si>
  <si>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</si>
  <si>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</si>
  <si>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</si>
  <si>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</si>
  <si>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</si>
  <si>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</si>
  <si>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</si>
  <si>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</si>
  <si>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</si>
  <si>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</si>
  <si>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</si>
  <si>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</si>
  <si>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</si>
  <si>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</si>
  <si>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</si>
  <si>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</si>
  <si>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</si>
  <si>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</si>
  <si>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</si>
  <si>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</si>
  <si>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</si>
  <si>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</si>
  <si>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</si>
  <si>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</si>
  <si>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</si>
  <si>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</si>
  <si>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</si>
  <si>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</si>
  <si>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</si>
  <si>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</si>
  <si>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</si>
  <si>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</si>
  <si>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</si>
  <si>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</si>
  <si>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</si>
  <si>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</si>
  <si>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</si>
  <si>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</si>
  <si>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</si>
  <si>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</si>
  <si>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</si>
  <si>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</si>
  <si>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</si>
  <si>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</si>
  <si>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</si>
  <si>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</si>
  <si>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</si>
  <si>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</si>
  <si>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</si>
  <si>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</si>
  <si>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</si>
  <si>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</si>
  <si>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</si>
  <si>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</si>
  <si>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</si>
  <si>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</si>
  <si>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</si>
  <si>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</si>
  <si>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</si>
  <si>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</si>
  <si>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</si>
  <si>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</si>
  <si>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</si>
  <si>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</si>
  <si>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</si>
  <si>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</si>
  <si>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</si>
  <si>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</si>
  <si>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</si>
  <si>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</si>
  <si>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</si>
  <si>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</si>
  <si>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</si>
  <si>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</si>
  <si>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</si>
  <si>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</si>
  <si>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</si>
  <si>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</si>
  <si>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</si>
  <si>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</si>
  <si>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</si>
  <si>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</si>
  <si>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</si>
  <si>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</si>
  <si>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</si>
  <si>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</si>
  <si>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</si>
  <si>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</si>
  <si>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</si>
  <si>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</si>
  <si>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</si>
  <si>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</si>
  <si>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</si>
  <si>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</si>
  <si>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</si>
  <si>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</si>
  <si>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</si>
  <si>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</si>
  <si>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</si>
  <si>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</si>
  <si>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</si>
  <si>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</si>
  <si>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</si>
  <si>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</si>
  <si>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</si>
  <si>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</si>
  <si>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</si>
  <si>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</si>
  <si>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</si>
  <si>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</si>
  <si>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</si>
  <si>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</si>
  <si>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</si>
  <si>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</si>
  <si>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</si>
  <si>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</si>
  <si>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</si>
  <si>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</si>
  <si>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</si>
  <si>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</si>
  <si>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</si>
  <si>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</si>
  <si>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</si>
  <si>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</si>
  <si>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</si>
  <si>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</si>
  <si>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</si>
  <si>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</si>
  <si>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</si>
  <si>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</si>
  <si>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</si>
  <si>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</si>
  <si>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</si>
  <si>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</si>
  <si>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</si>
  <si>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</si>
  <si>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</si>
  <si>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</si>
  <si>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</si>
  <si>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</si>
  <si>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</si>
  <si>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</si>
  <si>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</si>
  <si>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</si>
  <si>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</si>
  <si>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</si>
  <si>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</si>
  <si>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</si>
  <si>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</si>
  <si>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</si>
  <si>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</si>
  <si>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</si>
  <si>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</si>
  <si>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</si>
  <si>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</si>
  <si>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</si>
  <si>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</si>
  <si>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</si>
  <si>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</si>
  <si>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</si>
  <si>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</si>
  <si>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</si>
  <si>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</si>
  <si>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</si>
  <si>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</si>
  <si>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</si>
  <si>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</si>
  <si>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</si>
  <si>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</si>
  <si>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</si>
  <si>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</si>
  <si>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</si>
  <si>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</si>
  <si>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</si>
  <si>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</si>
  <si>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</si>
  <si>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</si>
  <si>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</si>
  <si>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</si>
  <si>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</si>
  <si>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</si>
  <si>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</si>
  <si>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</si>
  <si>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</si>
  <si>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</si>
  <si>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</si>
  <si>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</si>
  <si>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</si>
  <si>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</si>
  <si>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</si>
  <si>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</si>
  <si>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</si>
  <si>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</si>
  <si>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</si>
  <si>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</si>
  <si>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</si>
  <si>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</si>
  <si>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</si>
  <si>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</si>
  <si>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</si>
  <si>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</si>
  <si>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</si>
  <si>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</si>
  <si>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</si>
  <si>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</si>
  <si>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</si>
  <si>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</si>
  <si>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</si>
  <si>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</si>
  <si>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</si>
  <si>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</si>
  <si>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</si>
  <si>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</si>
  <si>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</si>
  <si>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</si>
  <si>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</si>
  <si>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</si>
  <si>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</si>
  <si>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</si>
  <si>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</si>
  <si>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</si>
  <si>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</si>
  <si>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</si>
  <si>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</si>
  <si>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</si>
  <si>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</si>
  <si>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</si>
  <si>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</si>
  <si>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</si>
  <si>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</si>
  <si>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</si>
  <si>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</si>
  <si>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</si>
  <si>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</si>
  <si>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</si>
  <si>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</si>
  <si>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</si>
  <si>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</si>
  <si>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</si>
  <si>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</si>
  <si>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</si>
  <si>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</si>
  <si>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</si>
  <si>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</si>
  <si>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</si>
  <si>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</si>
  <si>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</si>
  <si>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</si>
  <si>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</si>
  <si>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</si>
  <si>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</si>
  <si>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</si>
  <si>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</si>
  <si>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</si>
  <si>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</si>
  <si>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</si>
  <si>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</si>
  <si>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</si>
  <si>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</si>
  <si>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</si>
  <si>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</si>
  <si>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</si>
  <si>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</si>
  <si>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</si>
  <si>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</si>
  <si>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</si>
  <si>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</si>
  <si>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</si>
  <si>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</si>
  <si>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</si>
  <si>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</si>
  <si>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</si>
  <si>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</si>
  <si>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</si>
  <si>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</si>
  <si>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</si>
  <si>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</si>
  <si>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</si>
  <si>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</si>
  <si>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</si>
  <si>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</si>
  <si>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</si>
  <si>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</si>
  <si>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</si>
  <si>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</si>
  <si>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</si>
  <si>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</si>
  <si>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</si>
  <si>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</si>
  <si>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</si>
  <si>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</si>
  <si>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</si>
  <si>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</si>
  <si>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</si>
  <si>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</si>
  <si>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</si>
  <si>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</si>
  <si>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</si>
  <si>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</si>
  <si>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</si>
  <si>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</si>
  <si>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</si>
  <si>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</si>
  <si>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</si>
  <si>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</si>
  <si>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</si>
  <si>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</si>
  <si>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</si>
  <si>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</si>
  <si>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</si>
  <si>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</si>
  <si>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</si>
  <si>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</si>
  <si>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</si>
  <si>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</si>
  <si>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</si>
  <si>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</si>
  <si>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</si>
  <si>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</si>
  <si>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</si>
  <si>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</si>
  <si>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</si>
  <si>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</si>
  <si>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</si>
  <si>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</si>
  <si>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</si>
  <si>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</si>
  <si>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</si>
  <si>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</si>
  <si>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</si>
  <si>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</si>
  <si>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</si>
  <si>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</si>
  <si>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</si>
  <si>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</si>
  <si>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</si>
  <si>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</si>
  <si>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</si>
  <si>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</si>
  <si>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</si>
  <si>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</si>
  <si>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</si>
  <si>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</si>
  <si>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</si>
  <si>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</si>
  <si>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</si>
  <si>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</si>
  <si>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</si>
  <si>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</si>
  <si>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</si>
  <si>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</si>
  <si>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</si>
  <si>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</si>
  <si>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</si>
  <si>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</si>
  <si>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</si>
  <si>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</si>
  <si>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</si>
  <si>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</si>
  <si>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</si>
  <si>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</si>
  <si>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</si>
  <si>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</si>
  <si>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</si>
  <si>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</si>
  <si>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</si>
  <si>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</si>
  <si>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</si>
  <si>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</si>
  <si>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</si>
  <si>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</si>
  <si>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</si>
  <si>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</si>
  <si>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</si>
  <si>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</si>
  <si>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</si>
  <si>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</si>
  <si>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</si>
  <si>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</si>
  <si>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</si>
  <si>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</si>
  <si>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</si>
  <si>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</si>
  <si>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</si>
  <si>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</si>
  <si>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</si>
  <si>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</si>
  <si>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</si>
  <si>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</si>
  <si>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</si>
  <si>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</si>
  <si>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</si>
  <si>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</si>
  <si>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</si>
  <si>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</si>
  <si>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</si>
  <si>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</si>
  <si>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</si>
  <si>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</si>
  <si>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</si>
  <si>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</si>
  <si>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</si>
  <si>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</si>
  <si>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</si>
  <si>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</si>
  <si>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</si>
  <si>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</si>
  <si>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</si>
  <si>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</si>
  <si>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</si>
  <si>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</si>
  <si>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</si>
  <si>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</si>
  <si>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</si>
  <si>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</si>
  <si>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</si>
  <si>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</si>
  <si>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</si>
  <si>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</si>
  <si>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</si>
  <si>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</si>
  <si>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</si>
  <si>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</si>
  <si>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</si>
  <si>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</si>
  <si>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</si>
  <si>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</si>
  <si>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</si>
  <si>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</si>
  <si>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</si>
  <si>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</si>
  <si>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</si>
  <si>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</si>
  <si>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</si>
  <si>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</si>
  <si>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</si>
  <si>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</si>
  <si>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</si>
  <si>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</si>
  <si>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</si>
  <si>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</si>
  <si>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</si>
  <si>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</si>
  <si>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</si>
  <si>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</si>
  <si>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</si>
  <si>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</si>
  <si>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</si>
  <si>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</si>
  <si>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</si>
  <si>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</si>
  <si>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</si>
  <si>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</si>
  <si>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</si>
  <si>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</si>
  <si>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</si>
  <si>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</si>
  <si>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</si>
  <si>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</si>
  <si>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</si>
  <si>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</si>
  <si>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</si>
  <si>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</si>
  <si>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</si>
  <si>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</si>
  <si>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</si>
  <si>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</si>
  <si>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</si>
  <si>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</si>
  <si>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</si>
  <si>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</si>
  <si>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</si>
  <si>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</si>
  <si>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</si>
  <si>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</si>
  <si>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</si>
  <si>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</si>
  <si>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</si>
  <si>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</si>
  <si>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</si>
  <si>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</si>
  <si>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</si>
  <si>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</si>
  <si>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</si>
  <si>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</si>
  <si>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</si>
  <si>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</si>
  <si>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</si>
  <si>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</si>
  <si>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</si>
  <si>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</si>
  <si>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</si>
  <si>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</si>
  <si>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</si>
  <si>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</si>
  <si>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</si>
  <si>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</si>
  <si>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</si>
  <si>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</si>
  <si>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</si>
  <si>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</si>
  <si>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</si>
  <si>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</si>
  <si>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</si>
  <si>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</si>
  <si>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</si>
  <si>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</si>
  <si>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</si>
  <si>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</si>
  <si>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</si>
  <si>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</si>
  <si>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</si>
  <si>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</si>
  <si>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</si>
  <si>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</si>
  <si>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</si>
  <si>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</si>
  <si>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</si>
  <si>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</si>
  <si>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</si>
  <si>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</si>
  <si>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</si>
  <si>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</si>
  <si>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</si>
  <si>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</si>
  <si>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</si>
  <si>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</si>
  <si>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</si>
  <si>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</si>
  <si>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</si>
  <si>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</si>
  <si>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</si>
  <si>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</si>
  <si>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</si>
  <si>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</si>
  <si>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</si>
  <si>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</si>
  <si>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</si>
  <si>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</si>
  <si>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</si>
  <si>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</si>
  <si>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</si>
  <si>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</si>
  <si>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</si>
  <si>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</si>
  <si>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</si>
  <si>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</si>
  <si>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</si>
  <si>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</si>
  <si>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</si>
  <si>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</si>
  <si>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</si>
  <si>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</si>
  <si>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</si>
  <si>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</si>
  <si>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</si>
  <si>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</si>
  <si>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</si>
  <si>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</si>
  <si>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</si>
  <si>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</si>
  <si>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</si>
  <si>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</si>
  <si>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</si>
  <si>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</si>
  <si>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</si>
  <si>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</si>
  <si>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</si>
  <si>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</si>
  <si>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</si>
  <si>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</si>
  <si>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</si>
  <si>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</si>
  <si>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</si>
  <si>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</si>
  <si>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</si>
  <si>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</si>
  <si>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</si>
  <si>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</si>
  <si>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</si>
  <si>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</si>
  <si>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</si>
  <si>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</si>
  <si>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</si>
  <si>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</si>
  <si>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</si>
  <si>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</si>
  <si>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</si>
  <si>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</si>
  <si>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</si>
  <si>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</si>
  <si>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</si>
  <si>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</si>
  <si>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</si>
  <si>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</si>
  <si>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</si>
  <si>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</si>
  <si>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</si>
  <si>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</si>
  <si>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</si>
  <si>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</si>
  <si>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</si>
  <si>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</si>
  <si>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</si>
  <si>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</si>
  <si>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</si>
  <si>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</si>
  <si>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</si>
  <si>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</si>
  <si>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</si>
  <si>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</si>
  <si>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</si>
  <si>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</si>
  <si>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</si>
  <si>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</si>
  <si>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</si>
  <si>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</si>
  <si>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</si>
  <si>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</si>
  <si>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</si>
  <si>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</si>
  <si>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</si>
  <si>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</si>
  <si>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</si>
  <si>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</si>
  <si>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</si>
  <si>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</si>
  <si>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</si>
  <si>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</si>
  <si>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</si>
  <si>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</si>
  <si>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</si>
  <si>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</si>
  <si>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</si>
  <si>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</si>
  <si>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</si>
  <si>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</si>
  <si>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</si>
  <si>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</si>
  <si>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</si>
  <si>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</si>
  <si>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</si>
  <si>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</si>
  <si>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</si>
  <si>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</si>
  <si>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</si>
  <si>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</si>
  <si>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</si>
  <si>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</si>
  <si>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</si>
  <si>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</si>
  <si>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</si>
  <si>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</si>
  <si>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</si>
  <si>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</si>
  <si>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</si>
  <si>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</si>
  <si>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</si>
  <si>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</si>
  <si>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</si>
  <si>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</si>
  <si>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</si>
  <si>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</si>
  <si>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</si>
  <si>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</si>
  <si>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</si>
  <si>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</si>
  <si>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</si>
  <si>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</si>
  <si>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</si>
  <si>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</si>
  <si>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</si>
  <si>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</si>
  <si>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</si>
  <si>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</si>
  <si>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</si>
  <si>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</si>
  <si>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</si>
  <si>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</si>
  <si>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</si>
  <si>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</si>
  <si>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</si>
  <si>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</si>
  <si>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</si>
  <si>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</si>
  <si>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</si>
  <si>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</si>
  <si>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</si>
  <si>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</si>
  <si>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</si>
  <si>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</si>
  <si>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</si>
  <si>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</si>
  <si>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</si>
  <si>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</si>
  <si>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</si>
  <si>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</si>
  <si>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</si>
  <si>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</si>
  <si>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</si>
  <si>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</si>
  <si>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</si>
  <si>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</si>
  <si>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</si>
  <si>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</si>
  <si>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</si>
  <si>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</si>
  <si>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</si>
  <si>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</si>
  <si>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</si>
  <si>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</si>
  <si>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</si>
  <si>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</si>
  <si>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</si>
  <si>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</si>
  <si>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</si>
  <si>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</si>
  <si>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</si>
  <si>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</si>
  <si>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</si>
  <si>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</si>
  <si>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</si>
  <si>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</si>
  <si>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</si>
  <si>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</si>
  <si>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</si>
  <si>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</si>
  <si>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</si>
  <si>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</si>
  <si>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</si>
  <si>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</si>
  <si>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</si>
  <si>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</si>
  <si>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</si>
  <si>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</si>
  <si>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</si>
  <si>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</si>
  <si>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</si>
  <si>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</si>
  <si>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</si>
  <si>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</si>
  <si>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</si>
  <si>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</si>
  <si>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</si>
  <si>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</si>
  <si>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</si>
  <si>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</si>
  <si>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</si>
  <si>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</si>
  <si>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</si>
  <si>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</si>
  <si>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</si>
  <si>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</si>
  <si>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</si>
  <si>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</si>
  <si>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</si>
  <si>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</si>
  <si>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</si>
  <si>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</si>
  <si>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</si>
  <si>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</si>
  <si>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</si>
  <si>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</si>
  <si>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</si>
  <si>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</si>
  <si>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</si>
  <si>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</si>
  <si>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</si>
  <si>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</si>
  <si>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</si>
  <si>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</si>
  <si>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</si>
  <si>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</si>
  <si>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</si>
  <si>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</si>
  <si>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</si>
  <si>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</si>
  <si>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</si>
  <si>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</si>
  <si>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</si>
  <si>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</si>
  <si>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</si>
  <si>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</si>
  <si>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</si>
  <si>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</si>
  <si>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</si>
  <si>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</si>
  <si>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</si>
  <si>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</si>
  <si>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</si>
  <si>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</si>
  <si>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</si>
  <si>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</si>
  <si>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</si>
  <si>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</si>
  <si>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</si>
  <si>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</si>
  <si>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</si>
  <si>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</si>
  <si>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</si>
  <si>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</si>
  <si>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</si>
  <si>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</si>
  <si>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</si>
  <si>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</si>
  <si>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</si>
  <si>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</si>
  <si>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</si>
  <si>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</si>
  <si>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</si>
  <si>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</si>
  <si>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</si>
  <si>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</si>
  <si>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</si>
  <si>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</si>
  <si>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</si>
  <si>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</si>
  <si>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</si>
  <si>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</si>
  <si>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</si>
  <si>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</si>
  <si>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</si>
  <si>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</si>
  <si>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</si>
  <si>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</si>
  <si>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</si>
  <si>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</si>
  <si>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</si>
  <si>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</si>
  <si>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</si>
  <si>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</si>
  <si>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</si>
  <si>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</si>
  <si>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</si>
  <si>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</si>
  <si>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</si>
  <si>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</si>
  <si>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</si>
  <si>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</si>
  <si>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</si>
  <si>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</si>
  <si>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</si>
  <si>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</si>
  <si>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</si>
  <si>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</si>
  <si>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</si>
  <si>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</si>
  <si>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</si>
  <si>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</si>
  <si>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</si>
  <si>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</si>
  <si>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</si>
  <si>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</si>
  <si>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</si>
  <si>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</si>
  <si>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</si>
  <si>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</si>
  <si>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</si>
  <si>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</si>
  <si>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</si>
  <si>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</si>
  <si>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</si>
  <si>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</si>
  <si>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</si>
  <si>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</si>
  <si>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</si>
  <si>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</si>
  <si>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</si>
  <si>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</si>
  <si>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</si>
  <si>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</si>
  <si>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</si>
  <si>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</si>
  <si>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</si>
  <si>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</si>
  <si>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</si>
  <si>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</si>
  <si>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</si>
  <si>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</si>
  <si>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</si>
  <si>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</si>
  <si>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</si>
  <si>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</si>
  <si>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</si>
  <si>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</si>
  <si>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</si>
  <si>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</si>
  <si>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</si>
  <si>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</si>
  <si>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</si>
  <si>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</si>
  <si>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</si>
  <si>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</si>
  <si>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</si>
  <si>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</si>
  <si>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</si>
  <si>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</si>
  <si>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</si>
  <si>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</si>
  <si>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</si>
  <si>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</si>
  <si>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</si>
  <si>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</si>
  <si>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</si>
  <si>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</si>
  <si>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</si>
  <si>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</si>
  <si>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</si>
  <si>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</si>
  <si>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</si>
  <si>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</si>
  <si>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</si>
  <si>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</si>
  <si>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</si>
  <si>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</si>
  <si>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</si>
  <si>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</si>
  <si>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</si>
  <si>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</si>
  <si>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</si>
  <si>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</si>
  <si>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</si>
  <si>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</si>
  <si>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</si>
  <si>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</si>
  <si>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</si>
  <si>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</si>
  <si>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</si>
  <si>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</si>
  <si>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</si>
  <si>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</si>
  <si>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</si>
  <si>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</si>
  <si>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</si>
  <si>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</si>
  <si>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</si>
  <si>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</si>
  <si>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</si>
  <si>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</si>
  <si>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</si>
  <si>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</si>
  <si>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</si>
  <si>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</si>
  <si>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</si>
  <si>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</si>
  <si>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</si>
  <si>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</si>
  <si>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</si>
  <si>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</si>
  <si>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</si>
  <si>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</si>
  <si>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</si>
  <si>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</si>
  <si>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</si>
  <si>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</si>
  <si>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</si>
  <si>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</si>
  <si>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</si>
  <si>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</si>
  <si>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</si>
  <si>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</si>
  <si>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</si>
  <si>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</si>
  <si>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</si>
  <si>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</si>
  <si>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</si>
  <si>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</si>
  <si>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</si>
  <si>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</si>
  <si>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</si>
  <si>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</si>
  <si>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</si>
  <si>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</si>
  <si>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</si>
  <si>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</si>
  <si>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</si>
  <si>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</si>
  <si>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</si>
  <si>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</si>
  <si>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</si>
  <si>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</si>
  <si>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</si>
  <si>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</si>
  <si>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</si>
  <si>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</si>
  <si>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</si>
  <si>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</si>
  <si>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</si>
  <si>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</si>
  <si>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</si>
  <si>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</si>
  <si>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</si>
  <si>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</si>
  <si>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</si>
  <si>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</si>
  <si>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</si>
  <si>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</si>
  <si>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</si>
  <si>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</si>
  <si>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</si>
  <si>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</si>
  <si>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</si>
  <si>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</si>
  <si>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</si>
  <si>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</si>
  <si>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</si>
  <si>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</si>
  <si>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</si>
  <si>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</si>
  <si>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</si>
  <si>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</si>
  <si>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</si>
  <si>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</si>
  <si>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</si>
  <si>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</si>
  <si>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</si>
  <si>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</si>
  <si>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</si>
  <si>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</si>
  <si>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</si>
  <si>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</si>
  <si>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</si>
  <si>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</si>
  <si>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</si>
  <si>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</si>
  <si>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</si>
  <si>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</si>
  <si>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</si>
  <si>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</si>
  <si>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</si>
  <si>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</si>
  <si>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</si>
  <si>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</si>
  <si>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</si>
  <si>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</si>
  <si>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</si>
  <si>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</si>
  <si>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</si>
  <si>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</si>
  <si>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</si>
  <si>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</si>
  <si>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</si>
  <si>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</si>
  <si>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</si>
  <si>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</si>
  <si>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</si>
  <si>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</si>
  <si>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</si>
  <si>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</si>
  <si>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</si>
  <si>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</si>
  <si>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</si>
  <si>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</si>
  <si>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</si>
  <si>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</si>
  <si>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</si>
  <si>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</si>
  <si>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</si>
  <si>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</si>
  <si>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</si>
  <si>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</si>
  <si>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</si>
  <si>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</si>
  <si>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</si>
  <si>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</si>
  <si>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</si>
  <si>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</si>
  <si>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</si>
  <si>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</si>
  <si>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</si>
  <si>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</si>
  <si>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</si>
  <si>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</si>
  <si>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</si>
  <si>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</si>
  <si>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</si>
  <si>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</si>
  <si>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</si>
  <si>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</si>
  <si>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</si>
  <si>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</si>
  <si>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</si>
  <si>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</si>
  <si>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</si>
  <si>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</si>
  <si>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</si>
  <si>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</si>
  <si>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</si>
  <si>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</si>
  <si>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</si>
  <si>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</si>
  <si>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</si>
  <si>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</si>
  <si>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</si>
  <si>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</si>
  <si>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</si>
  <si>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</si>
  <si>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</si>
  <si>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</si>
  <si>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</si>
  <si>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</si>
  <si>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</si>
  <si>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</si>
  <si>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</si>
  <si>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</si>
  <si>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</si>
  <si>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</si>
  <si>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</si>
  <si>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</si>
  <si>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</si>
  <si>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</si>
  <si>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</si>
  <si>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</si>
  <si>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</si>
  <si>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</si>
  <si>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</si>
  <si>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</si>
  <si>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</si>
  <si>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</si>
  <si>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</si>
  <si>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</si>
  <si>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</si>
  <si>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</si>
  <si>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</si>
  <si>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</si>
  <si>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</si>
  <si>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</si>
  <si>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</si>
  <si>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</si>
  <si>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</si>
  <si>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</si>
  <si>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</si>
  <si>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</si>
  <si>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</si>
  <si>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</si>
  <si>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</si>
  <si>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</si>
  <si>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</si>
  <si>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</si>
  <si>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</si>
  <si>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</si>
  <si>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</si>
  <si>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</si>
  <si>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</si>
  <si>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</si>
  <si>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</si>
  <si>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</si>
  <si>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</si>
  <si>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</si>
  <si>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</si>
  <si>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</si>
  <si>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</si>
  <si>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</si>
  <si>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</si>
  <si>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</si>
  <si>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</si>
  <si>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</si>
  <si>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</si>
  <si>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</si>
  <si>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</si>
  <si>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</si>
  <si>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</si>
  <si>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</si>
  <si>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</si>
  <si>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</si>
  <si>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</si>
  <si>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</si>
  <si>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</si>
  <si>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</si>
  <si>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</si>
  <si>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</si>
  <si>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</si>
  <si>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</si>
  <si>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</si>
  <si>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</si>
  <si>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</si>
  <si>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</si>
  <si>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</si>
  <si>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</si>
  <si>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</si>
  <si>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</si>
  <si>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</si>
  <si>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</si>
  <si>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</si>
  <si>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</si>
  <si>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</si>
  <si>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</si>
  <si>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</si>
  <si>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</si>
  <si>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</si>
  <si>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</si>
  <si>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</si>
  <si>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</si>
  <si>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</si>
  <si>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</si>
  <si>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</si>
  <si>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</si>
  <si>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</si>
  <si>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</si>
  <si>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</si>
  <si>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</si>
  <si>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</si>
  <si>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</si>
  <si>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</si>
  <si>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</si>
  <si>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</si>
  <si>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</si>
  <si>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</si>
  <si>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</si>
  <si>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</si>
  <si>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</si>
  <si>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</si>
  <si>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</si>
  <si>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</si>
  <si>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</si>
  <si>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</si>
  <si>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</si>
  <si>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</si>
  <si>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</si>
  <si>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</si>
  <si>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</si>
  <si>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</si>
  <si>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</si>
  <si>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</si>
  <si>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</si>
  <si>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</si>
  <si>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</si>
  <si>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</si>
  <si>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</si>
  <si>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</si>
  <si>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</si>
  <si>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</si>
  <si>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</si>
  <si>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</si>
  <si>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</si>
  <si>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</si>
  <si>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</si>
  <si>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</si>
  <si>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</si>
  <si>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</si>
  <si>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</si>
  <si>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</si>
  <si>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</si>
  <si>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</si>
  <si>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</si>
  <si>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</si>
  <si>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</si>
  <si>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</si>
  <si>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</si>
  <si>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</si>
  <si>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</si>
  <si>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</si>
  <si>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</si>
  <si>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</si>
  <si>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</si>
  <si>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</si>
  <si>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</si>
  <si>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</si>
  <si>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</si>
  <si>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</si>
  <si>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</si>
  <si>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</si>
  <si>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</si>
  <si>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</si>
  <si>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</si>
  <si>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</si>
  <si>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</si>
  <si>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</si>
  <si>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</si>
  <si>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</si>
  <si>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</si>
  <si>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</si>
  <si>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</si>
  <si>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</si>
  <si>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</si>
  <si>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</si>
  <si>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</si>
  <si>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</si>
  <si>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</si>
  <si>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</si>
  <si>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</si>
  <si>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</si>
  <si>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</si>
  <si>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</si>
  <si>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</si>
  <si>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</si>
  <si>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</si>
  <si>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</si>
  <si>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</si>
  <si>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</si>
  <si>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</si>
  <si>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</si>
  <si>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</si>
  <si>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</si>
  <si>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</si>
  <si>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</si>
  <si>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</si>
  <si>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</si>
  <si>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</si>
  <si>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</si>
  <si>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</si>
  <si>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</si>
  <si>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</si>
  <si>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</si>
  <si>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</si>
  <si>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</si>
  <si>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</si>
  <si>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</si>
  <si>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</si>
  <si>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</si>
  <si>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</si>
  <si>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</si>
  <si>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</si>
  <si>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</si>
  <si>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</si>
  <si>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</si>
  <si>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</si>
  <si>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</si>
  <si>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</si>
  <si>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</si>
  <si>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</si>
  <si>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</si>
  <si>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</si>
  <si>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</si>
  <si>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</si>
  <si>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</si>
  <si>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</si>
  <si>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</si>
  <si>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</si>
  <si>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</si>
  <si>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</si>
  <si>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</si>
  <si>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</si>
  <si>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</si>
  <si>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</si>
  <si>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</si>
  <si>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</si>
  <si>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</si>
  <si>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</si>
  <si>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</si>
  <si>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</si>
  <si>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</si>
  <si>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</si>
  <si>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</si>
  <si>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</si>
  <si>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</si>
  <si>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</si>
  <si>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</si>
  <si>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</si>
  <si>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</si>
  <si>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</si>
  <si>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</si>
  <si>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</si>
  <si>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</si>
  <si>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</si>
  <si>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</si>
  <si>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</si>
  <si>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</si>
  <si>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</si>
  <si>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</si>
  <si>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</si>
  <si>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</si>
  <si>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</si>
  <si>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</si>
  <si>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</si>
  <si>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</si>
  <si>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</si>
  <si>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</si>
  <si>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</si>
  <si>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</si>
  <si>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</si>
  <si>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</si>
  <si>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</si>
  <si>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</si>
  <si>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</si>
  <si>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</si>
  <si>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</si>
  <si>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</si>
  <si>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</si>
  <si>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</si>
  <si>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</si>
  <si>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</si>
  <si>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</si>
  <si>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</si>
  <si>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</si>
  <si>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</si>
  <si>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</si>
  <si>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</si>
  <si>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</si>
  <si>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</si>
  <si>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</si>
  <si>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</si>
  <si>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</si>
  <si>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</si>
  <si>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</si>
  <si>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</si>
  <si>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</si>
  <si>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</si>
  <si>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</si>
  <si>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</si>
  <si>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</si>
  <si>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</si>
  <si>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</si>
  <si>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</si>
  <si>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</si>
  <si>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</si>
  <si>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</si>
  <si>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</si>
  <si>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</si>
  <si>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</si>
  <si>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</si>
  <si>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</si>
  <si>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</si>
  <si>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</si>
  <si>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</si>
  <si>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</si>
  <si>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</si>
  <si>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</si>
  <si>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</si>
  <si>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</si>
  <si>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</si>
  <si>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</si>
  <si>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</si>
  <si>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</si>
  <si>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</si>
  <si>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</si>
  <si>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</si>
  <si>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</si>
  <si>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</si>
  <si>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</si>
  <si>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</si>
  <si>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</si>
  <si>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</si>
  <si>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</si>
  <si>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</si>
  <si>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</si>
  <si>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</si>
  <si>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</si>
  <si>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</si>
  <si>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</si>
  <si>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</si>
  <si>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</si>
  <si>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</si>
  <si>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</si>
  <si>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</si>
  <si>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</si>
  <si>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</si>
  <si>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</si>
  <si>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</si>
  <si>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</si>
  <si>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</si>
  <si>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</si>
  <si>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</si>
  <si>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</si>
  <si>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</si>
  <si>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</si>
  <si>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</si>
  <si>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</si>
  <si>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</si>
  <si>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</si>
  <si>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</si>
  <si>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</si>
  <si>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</si>
  <si>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</si>
  <si>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</si>
  <si>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</si>
  <si>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</si>
  <si>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</si>
  <si>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</si>
  <si>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</si>
  <si>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</si>
  <si>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</si>
  <si>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</si>
  <si>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</si>
  <si>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</si>
  <si>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</si>
  <si>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</si>
  <si>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</si>
  <si>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</si>
  <si>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</si>
  <si>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</si>
  <si>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</si>
  <si>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</si>
  <si>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</si>
  <si>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</si>
  <si>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</si>
  <si>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</si>
  <si>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</si>
  <si>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</si>
  <si>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</si>
  <si>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</si>
  <si>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</si>
  <si>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</si>
  <si>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</si>
  <si>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</si>
  <si>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</si>
  <si>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</si>
  <si>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</si>
  <si>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</si>
  <si>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</si>
  <si>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</si>
  <si>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</si>
  <si>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</si>
  <si>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</si>
  <si>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</si>
  <si>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</si>
  <si>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</si>
  <si>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</si>
  <si>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</si>
  <si>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</si>
  <si>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</si>
  <si>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</si>
  <si>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</si>
  <si>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</si>
  <si>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</si>
  <si>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</si>
  <si>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</si>
  <si>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</si>
  <si>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</si>
  <si>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</si>
  <si>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</si>
  <si>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</si>
  <si>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</si>
  <si>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</si>
  <si>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</si>
  <si>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</si>
  <si>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</si>
  <si>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</si>
  <si>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</si>
  <si>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</si>
  <si>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</si>
  <si>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</si>
  <si>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</si>
  <si>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</si>
  <si>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</si>
  <si>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</si>
  <si>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</si>
  <si>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</si>
  <si>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</si>
  <si>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</si>
  <si>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</si>
  <si>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</si>
  <si>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</si>
  <si>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</si>
  <si>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</si>
  <si>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</si>
  <si>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</si>
  <si>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</si>
  <si>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</si>
  <si>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</si>
  <si>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</si>
  <si>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</si>
  <si>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</si>
  <si>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</si>
  <si>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</si>
  <si>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</si>
  <si>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</si>
  <si>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</si>
  <si>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</si>
  <si>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</si>
  <si>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</si>
  <si>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</si>
  <si>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</si>
  <si>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</si>
  <si>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</si>
  <si>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</si>
  <si>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</si>
  <si>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</si>
  <si>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</si>
  <si>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</si>
  <si>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</si>
  <si>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</si>
  <si>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</si>
  <si>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</si>
  <si>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</si>
  <si>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</si>
  <si>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</si>
  <si>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</si>
  <si>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</si>
  <si>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</si>
  <si>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</si>
  <si>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</si>
  <si>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</si>
  <si>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</si>
  <si>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</si>
  <si>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</si>
  <si>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</si>
  <si>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</si>
  <si>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</si>
  <si>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</si>
  <si>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</si>
  <si>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</si>
  <si>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</si>
  <si>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</si>
  <si>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</si>
  <si>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</si>
  <si>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</si>
  <si>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</si>
  <si>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</si>
  <si>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</si>
  <si>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</si>
  <si>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</si>
  <si>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</si>
  <si>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</si>
  <si>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</si>
  <si>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</si>
  <si>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</si>
  <si>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</si>
  <si>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</si>
  <si>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</si>
  <si>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</si>
  <si>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</si>
  <si>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</si>
  <si>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</si>
  <si>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</si>
  <si>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</si>
  <si>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</si>
  <si>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</si>
  <si>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</si>
  <si>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</si>
  <si>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</si>
  <si>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</si>
  <si>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</si>
  <si>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</si>
  <si>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</si>
  <si>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</si>
  <si>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</si>
  <si>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</si>
  <si>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</si>
  <si>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</si>
  <si>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</si>
  <si>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</si>
  <si>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</si>
  <si>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</si>
  <si>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</si>
  <si>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</si>
  <si>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</si>
  <si>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</si>
  <si>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</si>
  <si>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</si>
  <si>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</si>
  <si>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</si>
  <si>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</si>
  <si>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</si>
  <si>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</si>
  <si>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</si>
  <si>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</si>
  <si>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</si>
  <si>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</si>
  <si>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</si>
  <si>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</si>
  <si>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</si>
  <si>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</si>
  <si>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</si>
  <si>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</si>
  <si>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</si>
  <si>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</si>
  <si>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</si>
  <si>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</si>
  <si>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</si>
  <si>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</si>
  <si>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</si>
  <si>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</si>
  <si>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</si>
  <si>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</si>
  <si>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</si>
  <si>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</si>
  <si>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</si>
  <si>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</si>
  <si>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</si>
  <si>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</si>
  <si>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</si>
  <si>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</si>
  <si>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</si>
  <si>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</si>
  <si>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</si>
  <si>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</si>
  <si>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</si>
  <si>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</si>
  <si>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</si>
  <si>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</si>
  <si>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</si>
  <si>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</si>
  <si>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</si>
  <si>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</si>
  <si>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</si>
  <si>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</si>
  <si>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</si>
  <si>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</si>
  <si>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</si>
  <si>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</si>
  <si>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</si>
  <si>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</si>
  <si>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</si>
  <si>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</si>
  <si>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</si>
  <si>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</si>
  <si>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</si>
  <si>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</si>
  <si>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</si>
  <si>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</si>
  <si>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</si>
  <si>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</si>
  <si>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</si>
  <si>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</si>
  <si>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</si>
  <si>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</si>
  <si>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</si>
  <si>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</si>
  <si>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</si>
  <si>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</si>
  <si>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</si>
  <si>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</si>
  <si>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</si>
  <si>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</si>
  <si>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</si>
  <si>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</si>
  <si>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</si>
  <si>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</si>
  <si>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</si>
  <si>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</si>
  <si>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</si>
  <si>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</si>
  <si>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</si>
  <si>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</si>
  <si>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</si>
  <si>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</si>
  <si>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</si>
  <si>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</si>
  <si>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</si>
  <si>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</si>
  <si>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</si>
  <si>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</si>
  <si>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</si>
  <si>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</si>
  <si>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</si>
  <si>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</si>
  <si>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</si>
  <si>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</si>
  <si>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</si>
  <si>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</si>
  <si>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</si>
  <si>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</si>
  <si>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</si>
  <si>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</si>
  <si>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</si>
  <si>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</si>
  <si>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</si>
  <si>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</si>
  <si>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</si>
  <si>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</si>
  <si>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</si>
  <si>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</si>
  <si>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</si>
  <si>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</si>
  <si>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</si>
  <si>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</si>
  <si>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</si>
  <si>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</si>
  <si>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</si>
  <si>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</si>
  <si>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</si>
  <si>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</si>
  <si>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</si>
  <si>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</si>
  <si>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</si>
  <si>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</si>
  <si>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</si>
  <si>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</si>
  <si>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</si>
  <si>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</si>
  <si>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</si>
  <si>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</si>
  <si>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</si>
  <si>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</si>
  <si>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</si>
  <si>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</si>
  <si>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</si>
  <si>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</si>
  <si>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</si>
  <si>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</si>
  <si>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</si>
  <si>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</si>
  <si>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</si>
  <si>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</si>
  <si>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</si>
  <si>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</si>
  <si>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</si>
  <si>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</si>
  <si>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</si>
  <si>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</si>
  <si>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</si>
  <si>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</si>
  <si>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</si>
  <si>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</si>
  <si>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</si>
  <si>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</si>
  <si>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</si>
  <si>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</si>
  <si>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</si>
  <si>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</si>
  <si>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</si>
  <si>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</si>
  <si>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</si>
  <si>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</si>
  <si>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</si>
  <si>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</si>
  <si>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</si>
  <si>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</si>
  <si>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</si>
  <si>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</si>
  <si>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</si>
  <si>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</si>
  <si>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</si>
  <si>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</si>
  <si>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</si>
  <si>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</si>
  <si>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</si>
  <si>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</si>
  <si>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</si>
  <si>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</si>
  <si>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</si>
  <si>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</si>
  <si>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</si>
  <si>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</si>
  <si>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</si>
  <si>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</si>
  <si>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</si>
  <si>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</si>
  <si>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</si>
  <si>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</si>
  <si>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</si>
  <si>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</si>
  <si>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</si>
  <si>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</si>
  <si>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</si>
  <si>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</si>
  <si>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</si>
  <si>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</si>
  <si>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</si>
  <si>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</si>
  <si>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</si>
  <si>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</si>
  <si>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</si>
  <si>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</si>
  <si>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</si>
  <si>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</si>
  <si>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</si>
  <si>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</si>
  <si>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</si>
  <si>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</si>
  <si>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</si>
  <si>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</si>
  <si>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</si>
  <si>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</si>
  <si>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</si>
  <si>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</si>
  <si>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</si>
  <si>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</si>
  <si>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</si>
  <si>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</si>
  <si>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</si>
  <si>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</si>
  <si>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</si>
  <si>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</si>
  <si>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</si>
  <si>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</si>
  <si>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</si>
  <si>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</si>
  <si>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</si>
  <si>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</si>
  <si>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</si>
  <si>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</si>
  <si>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</si>
  <si>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</si>
  <si>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</si>
  <si>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</si>
  <si>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</si>
  <si>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</si>
  <si>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</si>
  <si>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</si>
  <si>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</si>
  <si>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</si>
  <si>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</si>
  <si>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</si>
  <si>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</si>
  <si>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</si>
  <si>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</si>
  <si>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</si>
  <si>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</si>
  <si>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</si>
  <si>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</si>
  <si>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</si>
  <si>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</si>
  <si>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</si>
  <si>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</si>
  <si>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</si>
  <si>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</si>
  <si>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</si>
  <si>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</si>
  <si>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</si>
  <si>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</si>
  <si>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</si>
  <si>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</si>
  <si>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</si>
  <si>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</si>
  <si>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</si>
  <si>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</si>
  <si>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</si>
  <si>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</si>
  <si>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</si>
  <si>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</si>
  <si>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</si>
  <si>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</si>
  <si>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</si>
  <si>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</si>
  <si>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</si>
  <si>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</si>
  <si>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</si>
  <si>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</si>
  <si>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</si>
  <si>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</si>
  <si>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</si>
  <si>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</si>
  <si>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</si>
  <si>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</si>
  <si>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</si>
  <si>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</si>
  <si>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</si>
  <si>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</si>
  <si>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</si>
  <si>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</si>
  <si>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</si>
  <si>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</si>
  <si>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</si>
  <si>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</si>
  <si>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</si>
  <si>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</si>
  <si>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</si>
  <si>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</si>
  <si>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</si>
  <si>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</si>
  <si>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</si>
  <si>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</si>
  <si>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</si>
  <si>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</si>
  <si>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</si>
  <si>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</si>
  <si>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</si>
  <si>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</si>
  <si>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</si>
  <si>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</si>
  <si>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</si>
  <si>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</si>
  <si>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</si>
  <si>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</si>
  <si>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</si>
  <si>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</si>
  <si>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</si>
  <si>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</si>
  <si>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</si>
  <si>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</si>
  <si>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</si>
  <si>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</si>
  <si>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</si>
  <si>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</si>
  <si>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</si>
  <si>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</si>
  <si>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</si>
  <si>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</si>
  <si>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</si>
  <si>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</si>
  <si>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</si>
  <si>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</si>
  <si>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</si>
  <si>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</si>
  <si>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</si>
  <si>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</si>
  <si>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</si>
  <si>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</si>
  <si>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</si>
  <si>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</si>
  <si>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</si>
  <si>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</si>
  <si>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</si>
  <si>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</si>
  <si>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</si>
  <si>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</si>
  <si>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</si>
  <si>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</si>
  <si>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</si>
  <si>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</si>
  <si>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</si>
  <si>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</si>
  <si>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</si>
  <si>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</si>
  <si>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</si>
  <si>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</si>
  <si>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</si>
  <si>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</si>
  <si>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</si>
  <si>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</si>
  <si>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</si>
  <si>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</si>
  <si>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</si>
  <si>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</si>
  <si>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</si>
  <si>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</si>
  <si>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</si>
  <si>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</si>
  <si>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</si>
  <si>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</si>
  <si>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</si>
  <si>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</si>
  <si>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</si>
  <si>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</si>
  <si>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</si>
  <si>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</si>
  <si>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</si>
  <si>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</si>
  <si>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</si>
  <si>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</si>
  <si>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</si>
  <si>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</si>
  <si>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</si>
  <si>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</si>
  <si>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</si>
  <si>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</si>
  <si>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</si>
  <si>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</si>
  <si>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</si>
  <si>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</si>
  <si>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</si>
  <si>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</si>
  <si>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</si>
  <si>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</si>
  <si>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</si>
  <si>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</si>
  <si>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</si>
  <si>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</si>
  <si>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</si>
  <si>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</si>
  <si>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</si>
  <si>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</si>
  <si>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</si>
  <si>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</si>
  <si>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</si>
  <si>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</si>
  <si>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</si>
  <si>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</si>
  <si>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</si>
  <si>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</si>
  <si>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</si>
  <si>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</si>
  <si>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</si>
  <si>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</si>
  <si>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</si>
  <si>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</si>
  <si>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</si>
  <si>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</si>
  <si>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</si>
  <si>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</si>
  <si>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</si>
  <si>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</si>
  <si>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</si>
  <si>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</si>
  <si>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</si>
  <si>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</si>
  <si>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</si>
  <si>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</si>
  <si>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</si>
  <si>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</si>
  <si>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</si>
  <si>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</si>
  <si>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</si>
  <si>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</si>
  <si>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</si>
  <si>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</si>
  <si>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</si>
  <si>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</si>
  <si>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</si>
  <si>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</si>
  <si>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</si>
  <si>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</si>
  <si>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</si>
  <si>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</si>
  <si>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</si>
  <si>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</si>
  <si>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</si>
  <si>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</si>
  <si>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</si>
  <si>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</si>
  <si>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</si>
  <si>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</si>
  <si>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</si>
  <si>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</si>
  <si>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</si>
  <si>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</si>
  <si>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</si>
  <si>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</si>
  <si>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</si>
  <si>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</si>
  <si>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</si>
  <si>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</si>
  <si>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</si>
  <si>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</si>
  <si>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</si>
  <si>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</si>
  <si>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</si>
  <si>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</si>
  <si>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</si>
  <si>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</si>
  <si>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</si>
  <si>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</si>
  <si>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</si>
  <si>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</si>
  <si>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</si>
  <si>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</si>
  <si>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</si>
  <si>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</si>
  <si>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</si>
  <si>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</si>
  <si>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</si>
  <si>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</si>
  <si>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</si>
  <si>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</si>
  <si>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</si>
  <si>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</si>
  <si>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</si>
  <si>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</si>
  <si>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</si>
  <si>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</si>
  <si>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</si>
  <si>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</si>
  <si>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</si>
  <si>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</si>
  <si>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</si>
  <si>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</si>
  <si>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</si>
  <si>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</si>
  <si>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</si>
  <si>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</si>
  <si>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</si>
  <si>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</si>
  <si>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</si>
  <si>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</si>
  <si>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</si>
  <si>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</si>
  <si>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</si>
  <si>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</si>
  <si>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</si>
  <si>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</si>
  <si>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</si>
  <si>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</si>
  <si>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</si>
  <si>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</si>
  <si>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</si>
  <si>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</si>
  <si>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</si>
  <si>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</si>
  <si>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</si>
  <si>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</si>
  <si>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</si>
  <si>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</si>
  <si>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</si>
  <si>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</si>
  <si>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</si>
  <si>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</si>
  <si>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</si>
  <si>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</si>
  <si>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</si>
  <si>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</si>
  <si>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</si>
  <si>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</si>
  <si>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</si>
  <si>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</si>
  <si>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</si>
  <si>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</si>
  <si>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</si>
  <si>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</si>
  <si>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</si>
  <si>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</si>
  <si>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</si>
  <si>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</si>
  <si>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</si>
  <si>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</si>
  <si>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</si>
  <si>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</si>
  <si>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</si>
  <si>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</si>
  <si>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</si>
  <si>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</si>
  <si>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</si>
  <si>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</si>
  <si>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</si>
  <si>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</si>
  <si>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</si>
  <si>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</si>
  <si>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</si>
  <si>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</si>
  <si>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</si>
  <si>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</si>
  <si>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</si>
  <si>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</si>
  <si>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</si>
  <si>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</si>
  <si>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</si>
  <si>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</si>
  <si>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</si>
  <si>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</si>
  <si>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</si>
  <si>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</si>
  <si>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</si>
  <si>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</si>
  <si>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</si>
  <si>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</si>
  <si>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</si>
  <si>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</si>
  <si>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</si>
  <si>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</si>
  <si>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</si>
  <si>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</si>
  <si>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</si>
  <si>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</si>
  <si>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</si>
  <si>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</si>
  <si>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</si>
  <si>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</si>
  <si>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</si>
  <si>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</si>
  <si>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</si>
  <si>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</si>
  <si>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</si>
  <si>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</si>
  <si>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</si>
  <si>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</si>
  <si>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</si>
  <si>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</si>
  <si>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</si>
  <si>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</si>
  <si>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</si>
  <si>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</si>
  <si>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</si>
  <si>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</si>
  <si>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</si>
  <si>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</si>
  <si>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</si>
  <si>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</si>
  <si>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</si>
  <si>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</si>
  <si>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</si>
  <si>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</si>
  <si>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</si>
  <si>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</si>
  <si>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</si>
  <si>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</si>
  <si>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</si>
  <si>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</si>
  <si>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</si>
  <si>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</si>
  <si>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</si>
  <si>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</si>
  <si>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</si>
  <si>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</si>
  <si>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</si>
  <si>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</si>
  <si>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</si>
  <si>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</si>
  <si>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</si>
  <si>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</si>
  <si>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</si>
  <si>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</si>
  <si>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</si>
  <si>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</si>
  <si>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</si>
  <si>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</si>
  <si>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</si>
  <si>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</si>
  <si>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</si>
  <si>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</si>
  <si>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</si>
  <si>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</si>
  <si>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</si>
  <si>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</si>
  <si>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</si>
  <si>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</si>
  <si>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</si>
  <si>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</si>
  <si>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</si>
  <si>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</si>
  <si>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</si>
  <si>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</si>
  <si>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</si>
  <si>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</si>
  <si>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</si>
  <si>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</si>
  <si>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</si>
  <si>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</si>
  <si>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</si>
  <si>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</si>
  <si>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</si>
  <si>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</si>
  <si>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</si>
  <si>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</si>
  <si>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</si>
  <si>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</si>
  <si>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</si>
  <si>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</si>
  <si>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</si>
  <si>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</si>
  <si>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</si>
  <si>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</si>
  <si>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</si>
  <si>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</si>
  <si>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</si>
  <si>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</si>
  <si>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</si>
  <si>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</si>
  <si>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</si>
  <si>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</si>
  <si>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</si>
  <si>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</si>
  <si>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</si>
  <si>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</si>
  <si>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</si>
  <si>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</si>
  <si>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</si>
  <si>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</si>
  <si>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</si>
  <si>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</si>
  <si>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</si>
  <si>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</si>
  <si>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</si>
  <si>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</si>
  <si>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</si>
  <si>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</si>
  <si>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</si>
  <si>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</si>
  <si>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</si>
  <si>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</si>
  <si>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</si>
  <si>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</si>
  <si>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</si>
  <si>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</si>
  <si>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</si>
  <si>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</si>
  <si>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</si>
  <si>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</si>
  <si>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</si>
  <si>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</si>
  <si>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</si>
  <si>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</si>
  <si>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</si>
  <si>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</si>
  <si>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</si>
  <si>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</si>
  <si>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</si>
  <si>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</si>
  <si>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</si>
  <si>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</si>
  <si>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</si>
  <si>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</si>
  <si>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</si>
  <si>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</si>
  <si>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</si>
  <si>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</si>
  <si>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</si>
  <si>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</si>
  <si>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</si>
  <si>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</si>
  <si>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</si>
  <si>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</si>
  <si>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</si>
  <si>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</si>
  <si>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</si>
  <si>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</si>
  <si>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</si>
  <si>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</si>
  <si>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</si>
  <si>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</si>
  <si>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</si>
  <si>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</si>
  <si>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</si>
  <si>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</si>
  <si>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</si>
  <si>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</si>
  <si>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</si>
  <si>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</si>
  <si>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</si>
  <si>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</si>
  <si>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</si>
  <si>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</si>
  <si>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</si>
  <si>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</si>
  <si>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</si>
  <si>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</si>
  <si>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</si>
  <si>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</si>
  <si>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</si>
  <si>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</si>
  <si>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</si>
  <si>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</si>
  <si>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</si>
  <si>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</si>
  <si>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</si>
  <si>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</si>
  <si>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</si>
  <si>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</si>
  <si>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</si>
  <si>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</si>
  <si>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</si>
  <si>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</si>
  <si>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</si>
  <si>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</si>
  <si>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</si>
  <si>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</si>
  <si>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</si>
  <si>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</si>
  <si>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</si>
  <si>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</si>
  <si>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</si>
  <si>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</si>
  <si>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</si>
  <si>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</si>
  <si>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</si>
  <si>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</si>
  <si>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</si>
  <si>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</si>
  <si>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</si>
  <si>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</si>
  <si>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</si>
  <si>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</si>
  <si>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</si>
  <si>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</si>
  <si>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</si>
  <si>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</si>
  <si>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</si>
  <si>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</si>
  <si>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</si>
  <si>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</si>
  <si>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</si>
  <si>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</si>
  <si>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</si>
  <si>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</si>
  <si>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</si>
  <si>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</si>
  <si>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</si>
  <si>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</si>
  <si>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</si>
  <si>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</si>
  <si>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</si>
  <si>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</si>
  <si>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</si>
  <si>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</si>
  <si>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</si>
  <si>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</si>
  <si>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</si>
  <si>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</si>
  <si>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</si>
  <si>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</si>
  <si>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</si>
  <si>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</si>
  <si>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</si>
  <si>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</si>
  <si>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</si>
  <si>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</si>
  <si>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</si>
  <si>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</si>
  <si>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</si>
  <si>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</si>
  <si>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</si>
  <si>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</si>
  <si>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</si>
  <si>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</si>
  <si>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</si>
  <si>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</si>
  <si>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</si>
  <si>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</si>
  <si>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</si>
  <si>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</si>
  <si>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</si>
  <si>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</si>
  <si>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</si>
  <si>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</si>
  <si>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</si>
  <si>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</si>
  <si>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</si>
  <si>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</si>
  <si>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</si>
  <si>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</si>
  <si>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</si>
  <si>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</si>
  <si>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</si>
  <si>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</si>
  <si>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</si>
  <si>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</si>
  <si>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</si>
  <si>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</si>
  <si>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</si>
  <si>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</si>
  <si>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</si>
  <si>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</si>
  <si>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</si>
  <si>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</si>
  <si>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</si>
  <si>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</si>
  <si>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</si>
  <si>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</si>
  <si>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</si>
  <si>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</si>
  <si>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</si>
  <si>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</si>
  <si>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</si>
  <si>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</si>
  <si>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</si>
  <si>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</si>
  <si>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</si>
  <si>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</si>
  <si>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</si>
  <si>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</si>
  <si>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</si>
  <si>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</si>
  <si>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</si>
  <si>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</si>
  <si>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</si>
  <si>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</si>
  <si>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</si>
  <si>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</si>
  <si>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</si>
  <si>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</si>
  <si>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</si>
  <si>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</si>
  <si>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</si>
  <si>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</si>
  <si>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</si>
  <si>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</si>
  <si>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</si>
  <si>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</si>
  <si>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</si>
  <si>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</si>
  <si>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</si>
  <si>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</si>
  <si>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</si>
  <si>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</si>
  <si>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</si>
  <si>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</si>
  <si>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</si>
  <si>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</si>
  <si>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</si>
  <si>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</si>
  <si>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</si>
  <si>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</si>
  <si>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</si>
  <si>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</si>
  <si>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</si>
  <si>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</si>
  <si>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</si>
  <si>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</si>
  <si>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</si>
  <si>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</si>
  <si>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</si>
  <si>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</si>
  <si>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</si>
  <si>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</si>
  <si>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</si>
  <si>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</si>
  <si>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</si>
  <si>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</si>
  <si>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</si>
  <si>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</si>
  <si>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</si>
  <si>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</si>
  <si>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</si>
  <si>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</si>
  <si>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</si>
  <si>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</si>
  <si>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</si>
  <si>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</si>
  <si>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</si>
  <si>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</si>
  <si>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</si>
  <si>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</si>
  <si>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</si>
  <si>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</si>
  <si>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</si>
  <si>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</si>
  <si>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</si>
  <si>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</si>
  <si>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</si>
  <si>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</si>
  <si>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</si>
  <si>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</si>
  <si>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</si>
  <si>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</si>
  <si>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</si>
  <si>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</si>
  <si>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</si>
  <si>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</si>
  <si>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</si>
  <si>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</si>
  <si>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</si>
  <si>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</si>
  <si>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</si>
  <si>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</si>
  <si>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</si>
  <si>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</si>
  <si>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</si>
  <si>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</si>
  <si>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</si>
  <si>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</si>
  <si>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</si>
  <si>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</si>
  <si>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</si>
  <si>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</si>
  <si>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</si>
  <si>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</si>
  <si>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</si>
  <si>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</si>
  <si>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</si>
  <si>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</si>
  <si>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</si>
  <si>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</si>
  <si>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</si>
  <si>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</si>
  <si>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</si>
  <si>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</si>
  <si>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</si>
  <si>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</si>
  <si>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</si>
  <si>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</si>
  <si>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</si>
  <si>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</si>
  <si>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</si>
  <si>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</si>
  <si>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</si>
  <si>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</si>
  <si>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</si>
  <si>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</si>
  <si>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</si>
  <si>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</si>
  <si>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</si>
  <si>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</si>
  <si>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</si>
  <si>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</si>
  <si>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</si>
  <si>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</si>
  <si>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</si>
  <si>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</si>
  <si>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</si>
  <si>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</si>
  <si>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</si>
  <si>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</si>
  <si>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</si>
  <si>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</si>
  <si>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</si>
  <si>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</si>
  <si>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</si>
  <si>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</si>
  <si>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</si>
  <si>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</si>
  <si>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</si>
  <si>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</si>
  <si>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</si>
  <si>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</si>
  <si>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</si>
  <si>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</si>
  <si>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</si>
  <si>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</si>
  <si>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</si>
  <si>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</si>
  <si>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</si>
  <si>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</si>
  <si>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</si>
  <si>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</si>
  <si>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</si>
  <si>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</si>
  <si>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</si>
  <si>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</si>
  <si>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</si>
  <si>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</si>
  <si>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</si>
  <si>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</si>
  <si>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</si>
  <si>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</si>
  <si>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</si>
  <si>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</si>
  <si>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</si>
  <si>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</si>
  <si>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</si>
  <si>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</si>
  <si>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</si>
  <si>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</si>
  <si>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</si>
  <si>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</si>
  <si>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</si>
  <si>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</si>
  <si>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</si>
  <si>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</si>
  <si>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</si>
  <si>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</si>
  <si>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</si>
  <si>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</si>
  <si>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</si>
  <si>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</si>
  <si>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</si>
  <si>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</si>
  <si>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</si>
  <si>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</si>
  <si>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</si>
  <si>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</si>
  <si>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</si>
  <si>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</si>
  <si>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</si>
  <si>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</si>
  <si>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</si>
  <si>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</si>
  <si>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</si>
  <si>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</si>
  <si>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</si>
  <si>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</si>
  <si>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</si>
  <si>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</si>
  <si>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</si>
  <si>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</si>
  <si>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</si>
  <si>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</si>
  <si>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</si>
  <si>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</si>
  <si>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</si>
  <si>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</si>
  <si>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</si>
  <si>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</si>
  <si>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</si>
  <si>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</si>
  <si>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</si>
  <si>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</si>
  <si>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</si>
  <si>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</si>
  <si>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</si>
  <si>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</si>
  <si>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</si>
  <si>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</si>
  <si>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</si>
  <si>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</si>
  <si>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</si>
  <si>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</si>
  <si>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</si>
  <si>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</si>
  <si>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</si>
  <si>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</si>
  <si>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</si>
  <si>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</si>
  <si>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</si>
  <si>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</si>
  <si>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</si>
  <si>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</si>
  <si>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</si>
  <si>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</si>
  <si>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</si>
  <si>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</si>
  <si>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</si>
  <si>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</si>
  <si>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</si>
  <si>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</si>
  <si>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</si>
  <si>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</si>
  <si>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</si>
  <si>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</si>
  <si>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</si>
  <si>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</si>
  <si>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</si>
  <si>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</si>
  <si>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</si>
  <si>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</si>
  <si>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</si>
  <si>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</si>
  <si>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</si>
  <si>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</si>
  <si>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</si>
  <si>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</si>
  <si>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</si>
  <si>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</si>
  <si>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</si>
  <si>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</si>
  <si>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</si>
  <si>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</si>
  <si>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</si>
  <si>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</si>
  <si>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</si>
  <si>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</si>
  <si>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</si>
  <si>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</si>
  <si>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</si>
  <si>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</si>
  <si>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</si>
  <si>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</si>
  <si>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</si>
  <si>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</si>
  <si>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</si>
  <si>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</si>
  <si>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</si>
  <si>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</si>
  <si>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</si>
  <si>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</si>
  <si>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</si>
  <si>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</si>
  <si>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</si>
  <si>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</si>
  <si>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</si>
  <si>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</si>
  <si>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</si>
  <si>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</si>
  <si>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</si>
  <si>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</si>
  <si>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</si>
  <si>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</si>
  <si>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</si>
  <si>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</si>
  <si>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</si>
  <si>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</si>
  <si>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</si>
  <si>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</si>
  <si>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</si>
  <si>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</si>
  <si>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</si>
  <si>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</si>
  <si>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</si>
  <si>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</si>
  <si>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</si>
  <si>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</si>
  <si>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</si>
  <si>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</si>
  <si>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</si>
  <si>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</si>
  <si>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</si>
  <si>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</si>
  <si>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</si>
  <si>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</si>
  <si>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</si>
  <si>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</si>
  <si>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</si>
  <si>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</si>
  <si>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</si>
  <si>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</si>
  <si>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</si>
  <si>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</si>
  <si>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</si>
  <si>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</si>
  <si>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</si>
  <si>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</si>
  <si>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</si>
  <si>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</si>
  <si>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</si>
  <si>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</si>
  <si>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</si>
  <si>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</si>
  <si>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</si>
  <si>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</si>
  <si>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</si>
  <si>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</si>
  <si>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</si>
  <si>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</si>
  <si>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</si>
  <si>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</si>
  <si>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</si>
  <si>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</si>
  <si>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</si>
  <si>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</si>
  <si>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</si>
  <si>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</si>
  <si>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</si>
  <si>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</si>
  <si>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</si>
  <si>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</si>
  <si>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</si>
  <si>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</si>
  <si>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</si>
  <si>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</si>
  <si>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</si>
  <si>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</si>
  <si>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</si>
  <si>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</si>
  <si>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</si>
  <si>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</si>
  <si>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</si>
  <si>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</si>
  <si>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</si>
  <si>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</si>
  <si>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</si>
  <si>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</si>
  <si>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</si>
  <si>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</si>
  <si>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</si>
  <si>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</si>
  <si>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</si>
  <si>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</si>
  <si>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</si>
  <si>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</si>
  <si>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</si>
  <si>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</si>
  <si>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</si>
  <si>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</si>
  <si>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</si>
  <si>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</si>
  <si>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</si>
  <si>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</si>
  <si>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</si>
  <si>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</si>
  <si>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</si>
  <si>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</si>
  <si>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</si>
  <si>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</si>
  <si>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</si>
  <si>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</si>
  <si>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</si>
  <si>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</si>
  <si>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</si>
  <si>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</si>
  <si>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</si>
  <si>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</si>
  <si>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</si>
  <si>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</si>
  <si>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</si>
  <si>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</si>
  <si>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</si>
  <si>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</si>
  <si>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</si>
  <si>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</si>
  <si>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</si>
  <si>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</si>
  <si>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</si>
  <si>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</si>
  <si>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</si>
  <si>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</si>
  <si>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</si>
  <si>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</si>
  <si>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</si>
  <si>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</si>
  <si>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</si>
  <si>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</si>
  <si>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</si>
  <si>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</si>
  <si>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</si>
  <si>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</si>
  <si>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</si>
  <si>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</si>
  <si>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</si>
  <si>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</si>
  <si>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</si>
  <si>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</si>
  <si>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</si>
  <si>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</si>
  <si>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</si>
  <si>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</si>
  <si>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</si>
  <si>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</si>
  <si>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</si>
  <si>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</si>
  <si>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</si>
  <si>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</si>
  <si>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</si>
  <si>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</si>
  <si>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</si>
  <si>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</si>
  <si>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</si>
  <si>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</si>
  <si>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</si>
  <si>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</si>
  <si>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</si>
  <si>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</si>
  <si>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</si>
  <si>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</si>
  <si>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</si>
  <si>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</si>
  <si>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</si>
  <si>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</si>
  <si>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</si>
  <si>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</si>
  <si>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</si>
  <si>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</si>
  <si>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</si>
  <si>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</si>
  <si>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</si>
  <si>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</si>
  <si>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</si>
  <si>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</si>
  <si>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</si>
  <si>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</si>
  <si>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</si>
  <si>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</si>
  <si>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</si>
  <si>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</si>
  <si>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</si>
  <si>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</si>
  <si>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</si>
  <si>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</si>
  <si>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</si>
  <si>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</si>
  <si>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</si>
  <si>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</si>
  <si>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</si>
  <si>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</si>
  <si>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</si>
  <si>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</si>
  <si>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</si>
  <si>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</si>
  <si>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</si>
  <si>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</si>
  <si>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</si>
  <si>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</si>
  <si>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</si>
  <si>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</si>
  <si>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</si>
  <si>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</si>
  <si>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</si>
  <si>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</si>
  <si>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</si>
  <si>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</si>
  <si>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</si>
  <si>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</si>
  <si>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</si>
  <si>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</si>
  <si>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</si>
  <si>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</si>
  <si>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</si>
  <si>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</si>
  <si>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</si>
  <si>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</si>
  <si>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</si>
  <si>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</si>
  <si>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</si>
  <si>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</si>
  <si>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</si>
  <si>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</si>
  <si>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</si>
  <si>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</si>
  <si>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</si>
  <si>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</si>
  <si>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</si>
  <si>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</si>
  <si>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</si>
  <si>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</si>
  <si>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</si>
  <si>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</si>
  <si>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</si>
  <si>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</si>
  <si>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</si>
  <si>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</si>
  <si>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</si>
  <si>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</si>
  <si>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</si>
  <si>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</si>
  <si>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</si>
  <si>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</si>
  <si>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</si>
  <si>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</si>
  <si>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</si>
  <si>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</si>
  <si>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</si>
  <si>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</si>
  <si>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</si>
  <si>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</si>
  <si>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</si>
  <si>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</si>
  <si>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</si>
  <si>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</si>
  <si>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</si>
  <si>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</si>
  <si>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</si>
  <si>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</si>
  <si>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</si>
  <si>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</si>
  <si>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</si>
  <si>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</si>
  <si>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</si>
  <si>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</si>
  <si>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</si>
  <si>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</si>
  <si>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</si>
  <si>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</si>
  <si>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</si>
  <si>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</si>
  <si>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</si>
  <si>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</si>
  <si>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</si>
  <si>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</si>
  <si>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</si>
  <si>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</si>
  <si>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</si>
  <si>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</si>
  <si>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</si>
  <si>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</si>
  <si>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</si>
  <si>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</si>
  <si>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</si>
  <si>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</si>
  <si>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</si>
  <si>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</si>
  <si>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</si>
  <si>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</si>
  <si>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</si>
  <si>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</si>
  <si>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</si>
  <si>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</si>
  <si>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</si>
  <si>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</si>
  <si>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</si>
  <si>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</si>
  <si>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</si>
  <si>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</si>
  <si>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</si>
  <si>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</si>
  <si>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</si>
  <si>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</si>
  <si>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</si>
  <si>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</si>
  <si>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</si>
  <si>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</si>
  <si>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</si>
  <si>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</si>
  <si>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</si>
  <si>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</si>
  <si>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</si>
  <si>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</si>
  <si>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</si>
  <si>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</si>
  <si>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</si>
  <si>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</si>
  <si>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</si>
  <si>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</si>
  <si>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</si>
  <si>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</si>
  <si>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</si>
  <si>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</si>
  <si>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</si>
  <si>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</si>
  <si>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</si>
  <si>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</si>
  <si>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</si>
  <si>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</si>
  <si>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</si>
  <si>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</si>
  <si>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</si>
  <si>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</si>
  <si>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</si>
  <si>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</si>
  <si>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</si>
  <si>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</si>
  <si>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</si>
  <si>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</si>
  <si>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</si>
  <si>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</si>
  <si>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</si>
  <si>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</si>
  <si>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</si>
  <si>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</si>
  <si>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</si>
  <si>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</si>
  <si>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</si>
  <si>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</si>
  <si>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</si>
  <si>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</si>
  <si>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</si>
  <si>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</si>
  <si>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</si>
  <si>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</si>
  <si>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</si>
  <si>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</si>
  <si>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</si>
  <si>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</si>
  <si>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</si>
  <si>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</si>
  <si>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</si>
  <si>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</si>
  <si>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</si>
  <si>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</si>
  <si>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</si>
  <si>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</si>
  <si>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</si>
  <si>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</si>
  <si>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</si>
  <si>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</si>
  <si>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</si>
  <si>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</si>
  <si>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</si>
  <si>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</si>
  <si>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</si>
  <si>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</si>
  <si>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</si>
  <si>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</si>
  <si>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</si>
  <si>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</si>
  <si>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</si>
  <si>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</si>
  <si>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</si>
  <si>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</si>
  <si>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</si>
  <si>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</si>
  <si>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</si>
  <si>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</si>
  <si>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</si>
  <si>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</si>
  <si>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</si>
  <si>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</si>
  <si>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</si>
  <si>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</si>
  <si>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</si>
  <si>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</si>
  <si>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</si>
  <si>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</si>
  <si>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</si>
  <si>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</si>
  <si>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</si>
  <si>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</si>
  <si>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</si>
  <si>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</si>
  <si>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</si>
  <si>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</si>
  <si>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</si>
  <si>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</si>
  <si>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</si>
  <si>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</si>
  <si>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</si>
  <si>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</si>
  <si>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</si>
  <si>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</si>
  <si>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</si>
  <si>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</si>
  <si>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</si>
  <si>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</si>
  <si>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</si>
  <si>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</si>
  <si>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</si>
  <si>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</si>
  <si>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</si>
  <si>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</si>
  <si>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</si>
  <si>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</si>
  <si>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</si>
  <si>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</si>
  <si>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</si>
  <si>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</si>
  <si>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</si>
  <si>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</si>
  <si>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</si>
  <si>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</si>
  <si>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</si>
  <si>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</si>
  <si>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</si>
  <si>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</si>
  <si>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</si>
  <si>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</si>
  <si>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</si>
  <si>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</si>
  <si>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</si>
  <si>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</si>
  <si>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</si>
  <si>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</si>
  <si>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</si>
  <si>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</si>
  <si>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</si>
  <si>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</si>
  <si>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</si>
  <si>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</si>
  <si>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</si>
  <si>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</si>
  <si>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</si>
  <si>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</si>
  <si>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</si>
  <si>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</si>
  <si>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</si>
  <si>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</si>
  <si>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</si>
  <si>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</si>
  <si>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</si>
  <si>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</si>
  <si>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</si>
  <si>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</si>
  <si>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</si>
  <si>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</si>
  <si>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</si>
  <si>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</si>
  <si>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</si>
  <si>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</si>
  <si>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</si>
  <si>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</si>
  <si>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</si>
  <si>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</si>
  <si>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</si>
  <si>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</si>
  <si>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</si>
  <si>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</si>
  <si>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</si>
  <si>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</si>
  <si>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</si>
  <si>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</si>
  <si>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</si>
  <si>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</si>
  <si>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</si>
  <si>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</si>
  <si>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</si>
  <si>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</si>
  <si>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</si>
  <si>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</si>
  <si>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</si>
  <si>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</si>
  <si>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</si>
  <si>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</si>
  <si>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</si>
  <si>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</si>
  <si>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</si>
  <si>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</si>
  <si>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</si>
  <si>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</si>
  <si>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</si>
  <si>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</si>
  <si>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</si>
  <si>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</si>
  <si>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</si>
  <si>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</si>
  <si>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</si>
  <si>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</si>
  <si>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</si>
  <si>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</si>
  <si>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</si>
  <si>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</si>
  <si>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</si>
  <si>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</si>
  <si>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</si>
  <si>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</si>
  <si>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</si>
  <si>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</si>
  <si>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</si>
  <si>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</si>
  <si>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</si>
  <si>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</si>
  <si>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</si>
  <si>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</si>
  <si>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</si>
  <si>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</si>
  <si>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</si>
  <si>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</si>
  <si>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</si>
  <si>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</si>
  <si>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</si>
  <si>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</si>
  <si>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</si>
  <si>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</si>
  <si>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</si>
  <si>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</si>
  <si>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</si>
  <si>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</si>
  <si>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</si>
  <si>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</si>
  <si>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</si>
  <si>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</si>
  <si>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</si>
  <si>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</si>
  <si>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</si>
  <si>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</si>
  <si>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</si>
  <si>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</si>
  <si>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</si>
  <si>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</si>
  <si>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</si>
  <si>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</si>
  <si>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</si>
  <si>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</si>
  <si>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</si>
  <si>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</si>
  <si>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</si>
  <si>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</si>
  <si>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</si>
  <si>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</si>
  <si>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</si>
  <si>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</si>
  <si>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</si>
  <si>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</si>
  <si>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</si>
  <si>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</si>
  <si>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</si>
  <si>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</si>
  <si>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</si>
  <si>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</si>
  <si>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</si>
  <si>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</si>
  <si>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</si>
  <si>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</si>
  <si>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</si>
  <si>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</si>
  <si>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</si>
  <si>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</si>
  <si>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</si>
  <si>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</si>
  <si>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</si>
  <si>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</si>
  <si>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</si>
  <si>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</si>
  <si>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</si>
  <si>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</si>
  <si>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</si>
  <si>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</si>
  <si>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</si>
  <si>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</si>
  <si>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</si>
  <si>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</si>
  <si>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</si>
  <si>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</si>
  <si>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</si>
  <si>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</si>
  <si>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</si>
  <si>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</si>
  <si>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</si>
  <si>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</si>
  <si>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</si>
  <si>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</si>
  <si>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</si>
  <si>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</si>
  <si>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</si>
  <si>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</si>
  <si>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</si>
  <si>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</si>
  <si>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</si>
  <si>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</si>
  <si>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</si>
  <si>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</si>
  <si>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</si>
  <si>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</si>
  <si>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</si>
  <si>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</si>
  <si>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</si>
  <si>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</si>
  <si>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</si>
  <si>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</si>
  <si>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</si>
  <si>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</si>
  <si>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</si>
  <si>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</si>
  <si>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</si>
  <si>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</si>
  <si>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</si>
  <si>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</si>
  <si>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</si>
  <si>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</si>
  <si>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</si>
  <si>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</si>
  <si>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</si>
  <si>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</si>
  <si>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</si>
  <si>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</si>
  <si>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</si>
  <si>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</si>
  <si>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</si>
  <si>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</si>
  <si>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</si>
  <si>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</si>
  <si>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</si>
  <si>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</si>
  <si>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</si>
  <si>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</si>
  <si>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</si>
  <si>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</si>
  <si>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</si>
  <si>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</si>
  <si>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</si>
  <si>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</si>
  <si>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</si>
  <si>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</si>
  <si>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</si>
  <si>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</si>
  <si>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</si>
  <si>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</si>
  <si>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</si>
  <si>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</si>
  <si>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</si>
  <si>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</si>
  <si>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</si>
  <si>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</si>
  <si>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</si>
  <si>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</si>
  <si>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</si>
  <si>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</si>
  <si>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</si>
  <si>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</si>
  <si>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</si>
  <si>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</si>
  <si>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</si>
  <si>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</si>
  <si>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</si>
  <si>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</si>
  <si>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</si>
  <si>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</si>
  <si>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</si>
  <si>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</si>
  <si>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</si>
  <si>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</si>
  <si>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</si>
  <si>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</si>
  <si>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</si>
  <si>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</si>
  <si>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</si>
  <si>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</si>
  <si>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</si>
  <si>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</si>
  <si>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</si>
  <si>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</si>
  <si>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</si>
  <si>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</si>
  <si>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</si>
  <si>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</si>
  <si>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</si>
  <si>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</si>
  <si>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</si>
  <si>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</si>
  <si>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</si>
  <si>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</si>
  <si>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</si>
  <si>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</si>
  <si>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</si>
  <si>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</si>
  <si>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</si>
  <si>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</si>
  <si>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</si>
  <si>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</si>
  <si>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</si>
  <si>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</si>
  <si>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</si>
  <si>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</si>
  <si>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</si>
  <si>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</si>
  <si>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</si>
  <si>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</si>
  <si>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</si>
  <si>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</si>
  <si>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</si>
  <si>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</si>
  <si>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</si>
  <si>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</si>
  <si>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</si>
  <si>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</si>
  <si>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</si>
  <si>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</si>
  <si>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</si>
  <si>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</si>
  <si>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</si>
  <si>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</si>
  <si>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</si>
  <si>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</si>
  <si>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</si>
  <si>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</si>
  <si>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</si>
  <si>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</si>
  <si>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</si>
  <si>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</si>
  <si>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</si>
  <si>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</si>
  <si>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</si>
  <si>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</si>
  <si>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</si>
  <si>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</si>
  <si>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</si>
  <si>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</si>
  <si>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</si>
  <si>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</si>
  <si>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</si>
  <si>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</si>
  <si>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</si>
  <si>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</si>
  <si>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</si>
  <si>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</si>
  <si>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</si>
  <si>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</si>
  <si>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</si>
  <si>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</si>
  <si>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</si>
  <si>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</si>
  <si>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</si>
  <si>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</si>
  <si>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</si>
  <si>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</si>
  <si>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</si>
  <si>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</si>
  <si>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</si>
  <si>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</si>
  <si>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</si>
  <si>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</si>
  <si>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</si>
  <si>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</si>
  <si>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</si>
  <si>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</si>
  <si>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</si>
  <si>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</si>
  <si>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</si>
  <si>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</si>
  <si>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</si>
  <si>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</si>
  <si>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</si>
  <si>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</si>
  <si>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</si>
  <si>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</si>
  <si>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</si>
  <si>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</si>
  <si>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</si>
  <si>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</si>
  <si>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</si>
  <si>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</si>
  <si>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</si>
  <si>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</si>
  <si>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</si>
  <si>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</si>
  <si>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</si>
  <si>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</si>
  <si>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</si>
  <si>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</si>
  <si>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</si>
  <si>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</si>
  <si>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</si>
  <si>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</si>
  <si>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</si>
  <si>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</si>
  <si>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</si>
  <si>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</si>
  <si>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</si>
  <si>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</si>
  <si>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</si>
  <si>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</si>
  <si>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</si>
  <si>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</si>
  <si>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</si>
  <si>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</si>
  <si>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</si>
  <si>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</si>
  <si>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</si>
  <si>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</si>
  <si>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</si>
  <si>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</si>
  <si>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</si>
  <si>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</si>
  <si>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</si>
  <si>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</si>
  <si>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</si>
  <si>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</si>
  <si>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</si>
  <si>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</si>
  <si>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</si>
  <si>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</si>
  <si>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</si>
  <si>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</si>
  <si>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</si>
  <si>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</si>
  <si>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</si>
  <si>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</si>
  <si>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</si>
  <si>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</si>
  <si>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</si>
  <si>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</si>
  <si>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</si>
  <si>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</si>
  <si>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</si>
  <si>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</si>
  <si>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</si>
  <si>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</si>
  <si>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</si>
  <si>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</si>
  <si>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</si>
  <si>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</si>
  <si>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</si>
  <si>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</si>
  <si>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</si>
  <si>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</si>
  <si>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</si>
  <si>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</si>
  <si>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</si>
  <si>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</si>
  <si>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</si>
  <si>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</si>
  <si>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</si>
  <si>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</si>
  <si>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</si>
  <si>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</si>
  <si>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</si>
  <si>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</si>
  <si>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</si>
  <si>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</si>
  <si>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</si>
  <si>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</si>
  <si>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</si>
  <si>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</si>
  <si>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</si>
  <si>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</si>
  <si>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</si>
  <si>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</si>
  <si>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</si>
  <si>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</si>
  <si>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</si>
  <si>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</si>
  <si>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</si>
  <si>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</si>
  <si>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</si>
  <si>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</si>
  <si>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</si>
  <si>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</si>
  <si>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</si>
  <si>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</si>
  <si>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</si>
  <si>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</si>
  <si>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</si>
  <si>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</si>
  <si>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</si>
  <si>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</si>
  <si>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</si>
  <si>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</si>
  <si>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</si>
  <si>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</si>
  <si>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</si>
  <si>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</si>
  <si>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</si>
  <si>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</si>
  <si>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</si>
  <si>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</si>
  <si>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</si>
  <si>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</si>
  <si>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</si>
  <si>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</si>
  <si>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</si>
  <si>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</si>
  <si>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</si>
  <si>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</si>
  <si>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</si>
  <si>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</si>
  <si>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</si>
  <si>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</si>
  <si>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</si>
  <si>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</si>
  <si>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</si>
  <si>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</si>
  <si>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</si>
  <si>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</si>
  <si>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</si>
  <si>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</si>
  <si>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</si>
  <si>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</si>
  <si>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</si>
  <si>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</si>
  <si>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</si>
  <si>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</si>
  <si>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</si>
  <si>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</si>
  <si>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</si>
  <si>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</si>
  <si>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</si>
  <si>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</si>
  <si>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</si>
  <si>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</si>
  <si>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</si>
  <si>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</si>
  <si>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</si>
  <si>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</si>
  <si>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</si>
  <si>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</si>
  <si>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</si>
  <si>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</si>
  <si>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</si>
  <si>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</si>
  <si>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</si>
  <si>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</si>
  <si>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</si>
  <si>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</si>
  <si>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</si>
  <si>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</si>
  <si>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</si>
  <si>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</si>
  <si>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</si>
  <si>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</si>
  <si>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</si>
  <si>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</si>
  <si>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</si>
  <si>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</si>
  <si>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</si>
  <si>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</si>
  <si>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</si>
  <si>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</si>
  <si>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</si>
  <si>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</si>
  <si>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</si>
  <si>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</si>
  <si>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</si>
  <si>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</si>
  <si>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</si>
  <si>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</si>
  <si>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</si>
  <si>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</si>
  <si>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</si>
  <si>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</si>
  <si>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</si>
  <si>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</si>
  <si>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</si>
  <si>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</si>
  <si>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</si>
  <si>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</si>
  <si>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</si>
  <si>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</si>
  <si>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</si>
  <si>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</si>
  <si>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</si>
  <si>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</si>
  <si>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</si>
  <si>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</si>
  <si>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</si>
  <si>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</si>
  <si>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</si>
  <si>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</si>
  <si>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</si>
  <si>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</si>
  <si>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</si>
  <si>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</si>
  <si>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</si>
  <si>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</si>
  <si>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</si>
  <si>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</si>
  <si>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</si>
  <si>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</si>
  <si>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</si>
  <si>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</si>
  <si>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</si>
  <si>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</si>
  <si>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</si>
  <si>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</si>
  <si>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</si>
  <si>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</si>
  <si>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</si>
  <si>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</si>
  <si>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</si>
  <si>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</si>
  <si>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</si>
  <si>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</si>
  <si>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</si>
  <si>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</si>
  <si>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</si>
  <si>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</si>
  <si>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</si>
  <si>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</si>
  <si>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</si>
  <si>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</si>
  <si>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</si>
  <si>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</si>
  <si>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</si>
  <si>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</si>
  <si>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</si>
  <si>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</si>
  <si>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</si>
  <si>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</si>
  <si>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</si>
  <si>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</si>
  <si>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</si>
  <si>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</si>
  <si>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</si>
  <si>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</si>
  <si>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</si>
  <si>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</si>
  <si>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</si>
  <si>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</si>
  <si>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</si>
  <si>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</si>
  <si>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</si>
  <si>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</si>
  <si>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</si>
  <si>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</si>
  <si>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</si>
  <si>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</si>
  <si>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</si>
  <si>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</si>
  <si>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</si>
  <si>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</si>
  <si>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</si>
  <si>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</si>
  <si>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</si>
  <si>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</si>
  <si>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</si>
  <si>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</si>
  <si>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</si>
  <si>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</si>
  <si>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</si>
  <si>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</si>
  <si>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</si>
  <si>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</si>
  <si>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</si>
  <si>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</si>
  <si>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</si>
  <si>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</si>
  <si>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</si>
  <si>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</si>
  <si>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</si>
  <si>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</si>
  <si>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</si>
  <si>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</si>
  <si>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</si>
  <si>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</si>
  <si>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</si>
  <si>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</si>
  <si>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</si>
  <si>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</si>
  <si>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</si>
  <si>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</si>
  <si>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</si>
  <si>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</si>
  <si>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</si>
  <si>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</si>
  <si>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</si>
  <si>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</si>
  <si>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</si>
  <si>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</si>
  <si>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</si>
  <si>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</si>
  <si>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</si>
  <si>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</si>
  <si>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</si>
  <si>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</si>
  <si>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</si>
  <si>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</si>
  <si>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</si>
  <si>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</si>
  <si>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</si>
  <si>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</si>
  <si>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</si>
  <si>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</si>
  <si>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</si>
  <si>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</si>
  <si>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</si>
  <si>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</si>
  <si>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</si>
  <si>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</si>
  <si>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</si>
  <si>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</si>
  <si>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</si>
  <si>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</si>
  <si>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</si>
  <si>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</si>
  <si>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</si>
  <si>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</si>
  <si>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</si>
  <si>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</si>
  <si>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</si>
  <si>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</si>
  <si>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</si>
  <si>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</si>
  <si>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</si>
  <si>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</si>
  <si>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</si>
  <si>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</si>
  <si>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</si>
  <si>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</si>
  <si>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</si>
  <si>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</si>
  <si>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</si>
  <si>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</si>
  <si>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</si>
  <si>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</si>
  <si>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</si>
  <si>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</si>
  <si>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</si>
  <si>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</si>
  <si>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</si>
  <si>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</si>
  <si>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</si>
  <si>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</si>
  <si>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</si>
  <si>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</si>
  <si>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</si>
  <si>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</si>
  <si>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</si>
  <si>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</si>
  <si>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</si>
  <si>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</si>
  <si>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</si>
  <si>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</si>
  <si>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</si>
  <si>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</si>
  <si>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</si>
  <si>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</si>
  <si>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</si>
  <si>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</si>
  <si>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</si>
  <si>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</si>
  <si>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</si>
  <si>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</si>
  <si>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</si>
  <si>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</si>
  <si>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</si>
  <si>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</si>
  <si>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</si>
  <si>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</si>
  <si>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</si>
  <si>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</si>
  <si>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</si>
  <si>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</si>
  <si>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</si>
  <si>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</si>
  <si>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</si>
  <si>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</si>
  <si>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</si>
  <si>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</si>
  <si>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</si>
  <si>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</si>
  <si>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</si>
  <si>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</si>
  <si>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</si>
  <si>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</si>
  <si>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</si>
  <si>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</si>
  <si>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</si>
  <si>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</si>
  <si>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</si>
  <si>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</si>
  <si>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</si>
  <si>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</si>
  <si>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</si>
  <si>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</si>
  <si>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</si>
  <si>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</si>
  <si>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</si>
  <si>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</si>
  <si>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</si>
  <si>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</si>
  <si>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</si>
  <si>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</si>
  <si>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</si>
  <si>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</si>
  <si>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</si>
  <si>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</si>
  <si>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</si>
  <si>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</si>
  <si>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</si>
  <si>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</si>
  <si>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</si>
  <si>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</si>
  <si>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</si>
  <si>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</si>
  <si>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</si>
  <si>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</si>
  <si>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</si>
  <si>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</si>
  <si>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</si>
  <si>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</si>
  <si>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</si>
  <si>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</si>
  <si>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</si>
  <si>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</si>
  <si>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</si>
  <si>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</si>
  <si>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</si>
  <si>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</si>
  <si>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</si>
  <si>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</si>
  <si>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</si>
  <si>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</si>
  <si>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</si>
  <si>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</si>
  <si>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</si>
  <si>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</si>
  <si>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</si>
  <si>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</si>
  <si>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</si>
  <si>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</si>
  <si>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</si>
  <si>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</si>
  <si>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</si>
  <si>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</si>
  <si>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</si>
  <si>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</si>
  <si>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</si>
  <si>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</si>
  <si>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</si>
  <si>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</si>
  <si>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</si>
  <si>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</si>
  <si>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</si>
  <si>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</si>
  <si>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</si>
  <si>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</si>
  <si>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</si>
  <si>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</si>
  <si>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</si>
  <si>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</si>
  <si>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</si>
  <si>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</si>
  <si>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</si>
  <si>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</si>
  <si>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</si>
  <si>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</si>
  <si>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</si>
  <si>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</si>
  <si>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</si>
  <si>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</si>
  <si>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</si>
  <si>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</si>
  <si>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</si>
  <si>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</si>
  <si>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</si>
  <si>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</si>
  <si>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</si>
  <si>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</si>
  <si>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</si>
  <si>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</si>
  <si>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</si>
  <si>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</si>
  <si>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</si>
  <si>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</si>
  <si>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</si>
  <si>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</si>
  <si>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</si>
  <si>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</si>
  <si>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</si>
  <si>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</si>
  <si>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</si>
  <si>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</si>
  <si>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</si>
  <si>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</si>
  <si>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</si>
  <si>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</si>
  <si>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</si>
  <si>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</si>
  <si>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</si>
  <si>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</si>
  <si>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</si>
  <si>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</si>
  <si>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</si>
  <si>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</si>
  <si>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</si>
  <si>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</si>
  <si>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</si>
  <si>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</si>
  <si>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</si>
  <si>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</si>
  <si>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</si>
  <si>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</si>
  <si>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</si>
  <si>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</si>
  <si>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</si>
  <si>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</si>
  <si>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</si>
  <si>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</si>
  <si>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</si>
  <si>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</si>
  <si>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</si>
  <si>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</si>
  <si>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</si>
  <si>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</si>
  <si>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</si>
  <si>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</si>
  <si>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</si>
  <si>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</si>
  <si>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</si>
  <si>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</si>
  <si>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</si>
  <si>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</si>
  <si>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</si>
  <si>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</si>
  <si>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</si>
  <si>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</si>
  <si>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</si>
  <si>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</si>
  <si>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</si>
  <si>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</si>
  <si>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</si>
  <si>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</si>
  <si>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</si>
  <si>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</si>
  <si>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</si>
  <si>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</si>
  <si>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</si>
  <si>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</si>
  <si>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</si>
  <si>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</si>
  <si>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</si>
  <si>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</si>
  <si>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</si>
  <si>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</si>
  <si>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</si>
  <si>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</si>
  <si>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</si>
  <si>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</si>
  <si>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</si>
  <si>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</si>
  <si>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</si>
  <si>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</si>
  <si>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</si>
  <si>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</si>
  <si>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</si>
  <si>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</si>
  <si>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</si>
  <si>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</si>
  <si>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</si>
  <si>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</si>
  <si>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</si>
  <si>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</si>
  <si>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</si>
  <si>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</si>
  <si>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</si>
  <si>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</si>
  <si>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</si>
  <si>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</si>
  <si>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</si>
  <si>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</si>
  <si>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</si>
  <si>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</si>
  <si>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</si>
  <si>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</si>
  <si>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</si>
  <si>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</si>
  <si>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</si>
  <si>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</si>
  <si>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</si>
  <si>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</si>
  <si>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</si>
  <si>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</si>
  <si>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</si>
  <si>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</si>
  <si>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</si>
  <si>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</si>
  <si>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</si>
  <si>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</si>
  <si>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</si>
  <si>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</si>
  <si>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</si>
  <si>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</si>
  <si>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</si>
  <si>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</si>
  <si>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</si>
  <si>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</si>
  <si>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</si>
  <si>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</si>
  <si>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</si>
  <si>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</si>
  <si>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</si>
  <si>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</si>
  <si>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</si>
  <si>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</si>
  <si>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</si>
  <si>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</si>
  <si>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</si>
  <si>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</si>
  <si>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</si>
  <si>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</si>
  <si>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</si>
  <si>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</si>
  <si>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</si>
  <si>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</si>
  <si>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</si>
  <si>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</si>
  <si>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</si>
  <si>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</si>
  <si>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</si>
  <si>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</si>
  <si>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</si>
  <si>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</si>
  <si>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</si>
  <si>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</si>
  <si>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</si>
  <si>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</si>
  <si>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</si>
  <si>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</si>
  <si>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</si>
  <si>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</si>
  <si>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</si>
  <si>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</si>
  <si>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</si>
  <si>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</si>
  <si>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</si>
  <si>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</si>
  <si>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</si>
  <si>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</si>
  <si>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</si>
  <si>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</si>
  <si>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</si>
  <si>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</si>
  <si>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</si>
  <si>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</si>
  <si>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</si>
  <si>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</si>
  <si>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</si>
  <si>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</si>
  <si>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</si>
  <si>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</si>
  <si>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</si>
  <si>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</si>
  <si>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</si>
  <si>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</si>
  <si>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</si>
  <si>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</si>
  <si>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</si>
  <si>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</si>
  <si>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</si>
  <si>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</si>
  <si>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</si>
  <si>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</si>
  <si>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</si>
  <si>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</si>
  <si>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</si>
  <si>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</si>
  <si>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</si>
  <si>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</si>
  <si>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</si>
  <si>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</si>
  <si>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</si>
  <si>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</si>
  <si>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</si>
  <si>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</si>
  <si>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</si>
  <si>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</si>
  <si>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</si>
  <si>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</si>
  <si>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</si>
  <si>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</si>
  <si>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</si>
  <si>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</si>
  <si>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</si>
  <si>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</si>
  <si>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</si>
  <si>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</si>
  <si>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</si>
  <si>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</si>
  <si>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</si>
  <si>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</si>
  <si>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</si>
  <si>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</si>
  <si>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</si>
  <si>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</si>
  <si>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</si>
  <si>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</si>
  <si>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</si>
  <si>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</si>
  <si>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</si>
  <si>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</si>
  <si>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</si>
  <si>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</si>
  <si>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</si>
  <si>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</si>
  <si>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</si>
  <si>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</si>
  <si>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</si>
  <si>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</si>
  <si>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</si>
  <si>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</si>
  <si>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</si>
  <si>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</si>
  <si>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</si>
  <si>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</si>
  <si>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</si>
  <si>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</si>
  <si>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</si>
  <si>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</si>
  <si>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</si>
  <si>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</si>
  <si>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</si>
  <si>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</si>
  <si>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</si>
  <si>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</si>
  <si>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</si>
  <si>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</si>
  <si>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</si>
  <si>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</si>
  <si>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</si>
  <si>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</si>
  <si>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</si>
  <si>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</si>
  <si>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</si>
  <si>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</si>
  <si>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</si>
  <si>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</si>
  <si>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</si>
  <si>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</si>
  <si>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</si>
  <si>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</si>
  <si>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</si>
  <si>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</si>
  <si>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</si>
  <si>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</si>
  <si>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</si>
  <si>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</si>
  <si>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</si>
  <si>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</si>
  <si>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</si>
  <si>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</si>
  <si>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</si>
  <si>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</si>
  <si>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</si>
  <si>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</si>
  <si>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</si>
  <si>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</si>
  <si>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</si>
  <si>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</si>
  <si>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</si>
  <si>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</si>
  <si>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</si>
  <si>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</si>
  <si>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</si>
  <si>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</si>
  <si>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</si>
  <si>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</si>
  <si>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</si>
  <si>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</si>
  <si>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</si>
  <si>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</si>
  <si>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</si>
  <si>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</si>
  <si>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</si>
  <si>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</si>
  <si>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</si>
  <si>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</si>
  <si>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</si>
  <si>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</si>
  <si>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</si>
  <si>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</si>
  <si>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</si>
  <si>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</si>
  <si>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</si>
  <si>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</si>
  <si>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</si>
  <si>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</si>
  <si>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</si>
  <si>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</si>
  <si>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</si>
  <si>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</si>
  <si>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</si>
  <si>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</si>
  <si>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</si>
  <si>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</si>
  <si>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</si>
  <si>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</si>
  <si>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</si>
  <si>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</si>
  <si>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</si>
  <si>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</si>
  <si>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</si>
  <si>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</si>
  <si>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</si>
  <si>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</si>
  <si>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</si>
  <si>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</si>
  <si>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</si>
  <si>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</si>
  <si>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</si>
  <si>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</si>
  <si>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</si>
  <si>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</si>
  <si>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</si>
  <si>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</si>
  <si>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</si>
  <si>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</si>
  <si>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</si>
  <si>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</si>
  <si>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</si>
  <si>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</si>
  <si>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</si>
  <si>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</si>
  <si>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</si>
  <si>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</si>
  <si>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</si>
  <si>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</si>
  <si>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</si>
  <si>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</si>
  <si>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</si>
  <si>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</si>
  <si>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</si>
  <si>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</si>
  <si>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</si>
  <si>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</si>
  <si>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</si>
  <si>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</si>
  <si>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</si>
  <si>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</si>
  <si>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</si>
  <si>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</si>
  <si>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</si>
  <si>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</si>
  <si>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</si>
  <si>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</si>
  <si>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</si>
  <si>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</si>
  <si>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</si>
  <si>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</si>
  <si>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</si>
  <si>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</si>
  <si>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</si>
  <si>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</si>
  <si>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</si>
  <si>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</si>
  <si>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</si>
  <si>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</si>
  <si>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</si>
  <si>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</si>
  <si>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</si>
  <si>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</si>
  <si>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</si>
  <si>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</si>
  <si>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</si>
  <si>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</si>
  <si>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</si>
  <si>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</si>
  <si>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</si>
  <si>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</si>
  <si>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</si>
  <si>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</si>
  <si>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</si>
  <si>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</si>
  <si>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</si>
  <si>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</si>
  <si>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</si>
  <si>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</si>
  <si>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</si>
  <si>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</si>
  <si>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</si>
  <si>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</si>
  <si>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</si>
  <si>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</si>
  <si>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</si>
  <si>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</si>
  <si>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</si>
  <si>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</si>
  <si>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</si>
  <si>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</si>
  <si>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</si>
  <si>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</si>
  <si>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</si>
  <si>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</si>
  <si>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</si>
  <si>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</si>
  <si>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</si>
  <si>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</si>
  <si>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</si>
  <si>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</si>
  <si>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</si>
  <si>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</si>
  <si>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</si>
  <si>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</si>
  <si>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</si>
  <si>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</si>
  <si>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</si>
  <si>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</si>
  <si>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</si>
  <si>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</si>
  <si>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</si>
  <si>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</si>
  <si>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</si>
  <si>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</si>
  <si>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</si>
  <si>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</si>
  <si>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</si>
  <si>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</si>
  <si>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</si>
  <si>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</si>
  <si>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</si>
  <si>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</si>
  <si>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</si>
  <si>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</si>
  <si>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</si>
  <si>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</si>
  <si>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</si>
  <si>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</si>
  <si>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</si>
  <si>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</si>
  <si>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</si>
  <si>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</si>
  <si>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</si>
  <si>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</si>
  <si>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</si>
  <si>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</si>
  <si>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</si>
  <si>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</si>
  <si>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</si>
  <si>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</si>
  <si>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</si>
  <si>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</si>
  <si>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</si>
  <si>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</si>
  <si>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</si>
  <si>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</si>
  <si>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</si>
  <si>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</si>
  <si>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</si>
  <si>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</si>
  <si>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</si>
  <si>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</si>
  <si>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</si>
  <si>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</si>
  <si>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</si>
  <si>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</si>
  <si>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</si>
  <si>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</si>
  <si>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</si>
  <si>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</si>
  <si>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</si>
  <si>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</si>
  <si>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</si>
  <si>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</si>
  <si>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</si>
  <si>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</si>
  <si>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</si>
  <si>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</si>
  <si>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</si>
  <si>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</si>
  <si>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</si>
  <si>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</si>
  <si>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</si>
  <si>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</si>
  <si>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</si>
  <si>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</si>
  <si>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</si>
  <si>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</si>
  <si>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</si>
  <si>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</si>
  <si>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</si>
  <si>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</si>
  <si>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</si>
  <si>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</si>
  <si>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</si>
  <si>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</si>
  <si>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</si>
  <si>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</si>
  <si>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</si>
  <si>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</si>
  <si>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</si>
  <si>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</si>
  <si>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</si>
  <si>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</si>
  <si>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</si>
  <si>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</si>
  <si>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</si>
  <si>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</si>
  <si>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</si>
  <si>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</si>
  <si>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</si>
  <si>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</si>
  <si>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</si>
  <si>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</si>
  <si>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</si>
  <si>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</si>
  <si>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</si>
  <si>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</si>
  <si>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</si>
  <si>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</si>
  <si>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</si>
  <si>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</si>
  <si>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</si>
  <si>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</si>
  <si>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</si>
  <si>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</si>
  <si>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</si>
  <si>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</si>
  <si>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</si>
  <si>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</si>
  <si>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</si>
  <si>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</si>
  <si>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</si>
  <si>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</si>
  <si>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</si>
  <si>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</si>
  <si>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</si>
  <si>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</si>
  <si>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</si>
  <si>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</si>
  <si>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</si>
  <si>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</si>
  <si>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</si>
  <si>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</si>
  <si>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</si>
  <si>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</si>
  <si>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</si>
  <si>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</si>
  <si>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</si>
  <si>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</si>
  <si>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</si>
  <si>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</si>
  <si>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</si>
  <si>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</si>
  <si>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</si>
  <si>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</si>
  <si>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</si>
  <si>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</si>
  <si>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</si>
  <si>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</si>
  <si>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</si>
  <si>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</si>
  <si>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</si>
  <si>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</si>
  <si>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</si>
  <si>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</si>
  <si>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</si>
  <si>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</si>
  <si>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</si>
  <si>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</si>
  <si>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</si>
  <si>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</si>
  <si>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</si>
  <si>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</si>
  <si>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</si>
  <si>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</si>
  <si>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</si>
  <si>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</si>
  <si>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</si>
  <si>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</si>
  <si>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</si>
  <si>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</si>
  <si>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</si>
  <si>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</si>
  <si>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</si>
  <si>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</si>
  <si>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</si>
  <si>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</si>
  <si>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</si>
  <si>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</si>
  <si>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</si>
  <si>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</si>
  <si>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</si>
  <si>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</si>
  <si>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</si>
  <si>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</si>
  <si>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</si>
  <si>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</si>
  <si>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</si>
  <si>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</si>
  <si>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</si>
  <si>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</si>
  <si>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</si>
  <si>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</si>
  <si>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</si>
  <si>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</si>
  <si>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</si>
  <si>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</si>
  <si>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</si>
  <si>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</si>
  <si>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</si>
  <si>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</si>
  <si>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</si>
  <si>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</si>
  <si>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</si>
  <si>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</si>
  <si>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</si>
  <si>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</si>
  <si>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</si>
  <si>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</si>
  <si>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</si>
  <si>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</si>
  <si>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</si>
  <si>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</si>
  <si>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</si>
  <si>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</si>
  <si>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</si>
  <si>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</si>
  <si>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</si>
  <si>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</si>
  <si>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</si>
  <si>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</si>
  <si>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</si>
  <si>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</si>
  <si>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</si>
  <si>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</si>
  <si>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</si>
  <si>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</si>
  <si>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</si>
  <si>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</si>
  <si>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</si>
  <si>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</si>
  <si>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</si>
  <si>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</si>
  <si>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</si>
  <si>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</si>
  <si>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</si>
  <si>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</si>
  <si>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</si>
  <si>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</si>
  <si>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</si>
  <si>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</si>
  <si>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</si>
  <si>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</si>
  <si>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</si>
  <si>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</si>
  <si>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</si>
  <si>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</si>
  <si>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</si>
  <si>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</si>
  <si>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</si>
  <si>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</si>
  <si>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</si>
  <si>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</si>
  <si>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</si>
  <si>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</si>
  <si>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</si>
  <si>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</si>
  <si>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</si>
  <si>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</si>
  <si>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</si>
  <si>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</si>
  <si>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</si>
  <si>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</si>
  <si>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</si>
  <si>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</si>
  <si>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</si>
  <si>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</si>
  <si>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</si>
  <si>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</si>
  <si>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</si>
  <si>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</si>
  <si>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</si>
  <si>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</si>
  <si>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</si>
  <si>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</si>
  <si>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</si>
  <si>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</si>
  <si>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</si>
  <si>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</si>
  <si>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</si>
  <si>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</si>
  <si>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</si>
  <si>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</si>
  <si>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</si>
  <si>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</si>
  <si>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</si>
  <si>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</si>
  <si>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</si>
  <si>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</si>
  <si>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</si>
  <si>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</si>
  <si>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</si>
  <si>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</si>
  <si>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</si>
  <si>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</si>
  <si>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</si>
  <si>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</si>
  <si>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</si>
  <si>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</si>
  <si>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</si>
  <si>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</si>
  <si>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</si>
  <si>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</si>
  <si>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</si>
  <si>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</si>
  <si>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</si>
  <si>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</si>
  <si>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</si>
  <si>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</si>
  <si>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</si>
  <si>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</si>
  <si>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</si>
  <si>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</si>
  <si>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</si>
  <si>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</si>
  <si>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</si>
  <si>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</si>
  <si>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</si>
  <si>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</si>
  <si>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</si>
  <si>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</si>
  <si>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</si>
  <si>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</si>
  <si>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</si>
  <si>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</si>
  <si>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</si>
  <si>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</si>
  <si>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</si>
  <si>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</si>
  <si>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</si>
  <si>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</si>
  <si>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</si>
  <si>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</si>
  <si>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</si>
  <si>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</si>
  <si>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</si>
  <si>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</si>
  <si>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</si>
  <si>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</si>
  <si>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</si>
  <si>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</si>
  <si>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</si>
  <si>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</si>
  <si>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</si>
  <si>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</si>
  <si>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</si>
  <si>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</si>
  <si>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</si>
  <si>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</si>
  <si>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</si>
  <si>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</si>
  <si>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</si>
  <si>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</si>
  <si>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</si>
  <si>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</si>
  <si>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</si>
  <si>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</si>
  <si>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</si>
  <si>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</si>
  <si>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</si>
  <si>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</si>
  <si>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</si>
  <si>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</si>
  <si>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</si>
  <si>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</si>
  <si>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</si>
  <si>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</si>
  <si>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</si>
  <si>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</si>
  <si>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</si>
  <si>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</si>
  <si>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</si>
  <si>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</si>
  <si>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</si>
  <si>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</si>
  <si>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</si>
  <si>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</si>
  <si>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</si>
  <si>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</si>
  <si>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</si>
  <si>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</si>
  <si>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</si>
  <si>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</si>
  <si>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</si>
  <si>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</si>
  <si>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</si>
  <si>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</si>
  <si>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</si>
  <si>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</si>
  <si>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</si>
  <si>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</si>
  <si>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</si>
  <si>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</si>
  <si>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</si>
  <si>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</si>
  <si>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</si>
  <si>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</si>
  <si>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</si>
  <si>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</si>
  <si>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</si>
  <si>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</si>
  <si>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</si>
  <si>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</si>
  <si>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</si>
  <si>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</si>
  <si>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</si>
  <si>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</si>
  <si>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</si>
  <si>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</si>
  <si>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</si>
  <si>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</si>
  <si>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</si>
  <si>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</si>
  <si>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</si>
  <si>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</si>
  <si>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</si>
  <si>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</si>
  <si>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</si>
  <si>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</si>
  <si>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</si>
  <si>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</si>
  <si>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</si>
  <si>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</si>
  <si>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</si>
  <si>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</si>
  <si>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</si>
  <si>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</si>
  <si>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</si>
  <si>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</si>
  <si>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</si>
  <si>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</si>
  <si>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</si>
  <si>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</si>
  <si>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</si>
  <si>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</si>
  <si>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</si>
  <si>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</si>
  <si>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</si>
  <si>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</si>
  <si>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</si>
  <si>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</si>
  <si>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</si>
  <si>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</si>
  <si>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</si>
  <si>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</si>
  <si>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</si>
  <si>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</si>
  <si>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</si>
  <si>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</si>
  <si>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</si>
  <si>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</si>
  <si>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</si>
  <si>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</si>
  <si>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</si>
  <si>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</si>
  <si>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</si>
  <si>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</si>
  <si>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</si>
  <si>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</si>
  <si>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</si>
  <si>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</si>
  <si>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</si>
  <si>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</si>
  <si>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</si>
  <si>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</si>
  <si>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</si>
  <si>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</si>
  <si>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</si>
  <si>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</si>
  <si>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</si>
  <si>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</si>
  <si>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</si>
  <si>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</si>
  <si>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</si>
  <si>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</si>
  <si>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</si>
  <si>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</si>
  <si>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</si>
  <si>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</si>
  <si>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</si>
  <si>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</si>
  <si>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</si>
  <si>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</si>
  <si>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</si>
  <si>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</si>
  <si>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</si>
  <si>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</si>
  <si>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</si>
  <si>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</si>
  <si>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</si>
  <si>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</si>
  <si>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</si>
  <si>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</si>
  <si>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</si>
  <si>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</si>
  <si>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</si>
  <si>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</si>
  <si>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</si>
  <si>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</si>
  <si>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</si>
  <si>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</si>
  <si>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</si>
  <si>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</si>
  <si>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</si>
  <si>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</si>
  <si>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</si>
  <si>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</si>
  <si>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</si>
  <si>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</si>
  <si>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</si>
  <si>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</si>
  <si>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</si>
  <si>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</si>
  <si>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</si>
  <si>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</si>
  <si>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</si>
  <si>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</si>
  <si>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</si>
  <si>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</si>
  <si>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</si>
  <si>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</si>
  <si>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</si>
  <si>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</si>
  <si>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</si>
  <si>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</si>
  <si>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</si>
  <si>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</si>
  <si>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</si>
  <si>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</si>
  <si>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</si>
  <si>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</si>
  <si>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</si>
  <si>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</si>
  <si>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</si>
  <si>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</si>
  <si>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</si>
  <si>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</si>
  <si>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</si>
  <si>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</si>
  <si>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</si>
  <si>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</si>
  <si>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</si>
  <si>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</si>
  <si>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</si>
  <si>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</si>
  <si>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</si>
  <si>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</si>
  <si>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</si>
  <si>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</si>
  <si>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</si>
  <si>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</si>
  <si>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</si>
  <si>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</si>
  <si>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</si>
  <si>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</si>
  <si>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</si>
  <si>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</si>
  <si>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</si>
  <si>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</si>
  <si>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</si>
  <si>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</si>
  <si>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</si>
  <si>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</si>
  <si>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</si>
  <si>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</si>
  <si>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</si>
  <si>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</si>
  <si>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</si>
  <si>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</si>
  <si>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</si>
  <si>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</si>
  <si>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</si>
  <si>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</si>
  <si>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</si>
  <si>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</si>
  <si>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</si>
  <si>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</si>
  <si>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</si>
  <si>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</si>
  <si>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</si>
  <si>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</si>
  <si>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</si>
  <si>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</si>
  <si>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</si>
  <si>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</si>
  <si>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</si>
  <si>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</si>
  <si>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</si>
  <si>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</si>
  <si>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</si>
  <si>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</si>
  <si>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</si>
  <si>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</si>
  <si>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</si>
  <si>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</si>
  <si>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</si>
  <si>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</si>
  <si>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</si>
  <si>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</si>
  <si>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</si>
  <si>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</si>
  <si>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</si>
  <si>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</si>
  <si>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</si>
  <si>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</si>
  <si>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</si>
  <si>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</si>
  <si>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</si>
  <si>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</si>
  <si>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</si>
  <si>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</si>
  <si>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</si>
  <si>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</si>
  <si>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</si>
  <si>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</si>
  <si>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</si>
  <si>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</si>
  <si>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</si>
  <si>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</si>
  <si>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</si>
  <si>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</si>
  <si>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</si>
  <si>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</si>
  <si>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</si>
  <si>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</si>
  <si>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</si>
  <si>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</si>
  <si>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</si>
  <si>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</si>
  <si>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</si>
  <si>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</si>
  <si>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</si>
  <si>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</si>
  <si>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</si>
  <si>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</si>
  <si>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</si>
  <si>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</si>
  <si>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</si>
  <si>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</si>
  <si>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</si>
  <si>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</si>
  <si>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</si>
  <si>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</si>
  <si>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</si>
  <si>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</si>
  <si>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</si>
  <si>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</si>
  <si>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</si>
  <si>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</si>
  <si>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</si>
  <si>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</si>
  <si>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</si>
  <si>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</si>
  <si>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</si>
  <si>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</si>
  <si>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</si>
  <si>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</si>
  <si>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</si>
  <si>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</si>
  <si>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</si>
  <si>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</si>
  <si>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</si>
  <si>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</si>
  <si>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</si>
  <si>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</si>
  <si>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</si>
  <si>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</si>
  <si>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</si>
  <si>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</si>
  <si>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</si>
  <si>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</si>
  <si>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</si>
  <si>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</si>
  <si>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</si>
  <si>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</si>
  <si>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</si>
  <si>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</si>
  <si>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</si>
  <si>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</si>
  <si>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</si>
  <si>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</si>
  <si>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</si>
  <si>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</si>
  <si>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</si>
  <si>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</si>
  <si>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</si>
  <si>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</si>
  <si>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</si>
  <si>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</si>
  <si>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</si>
  <si>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</si>
  <si>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</si>
  <si>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</si>
  <si>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</si>
  <si>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</si>
  <si>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</si>
  <si>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</si>
  <si>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</si>
  <si>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</si>
  <si>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</si>
  <si>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</si>
  <si>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</si>
  <si>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</si>
  <si>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</si>
  <si>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</si>
  <si>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</si>
  <si>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</si>
  <si>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</si>
  <si>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</si>
  <si>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</si>
  <si>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</si>
  <si>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</si>
  <si>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</si>
  <si>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</si>
  <si>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</si>
  <si>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</si>
  <si>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</si>
  <si>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</si>
  <si>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</si>
  <si>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</si>
  <si>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</si>
  <si>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</si>
  <si>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</si>
  <si>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</si>
  <si>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</si>
  <si>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</si>
  <si>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</si>
  <si>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</si>
  <si>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</si>
  <si>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</si>
  <si>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</si>
  <si>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</si>
  <si>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</si>
  <si>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</si>
  <si>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</si>
  <si>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</si>
  <si>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</si>
  <si>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</si>
  <si>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</si>
  <si>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</si>
  <si>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</si>
  <si>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</si>
  <si>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</si>
  <si>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</si>
  <si>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</si>
  <si>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</si>
  <si>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</si>
  <si>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</si>
  <si>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</si>
  <si>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</si>
  <si>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</si>
  <si>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</si>
  <si>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</si>
  <si>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</si>
  <si>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</si>
  <si>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</si>
  <si>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</si>
  <si>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</si>
  <si>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</si>
  <si>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</si>
  <si>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</si>
  <si>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</si>
  <si>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</si>
  <si>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</si>
  <si>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</si>
  <si>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</si>
  <si>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</si>
  <si>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</si>
  <si>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</si>
  <si>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</si>
  <si>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</si>
  <si>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</si>
  <si>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</si>
  <si>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</si>
  <si>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</si>
  <si>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</si>
  <si>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</si>
  <si>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</si>
  <si>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</si>
  <si>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</si>
  <si>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</si>
  <si>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</si>
  <si>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</si>
  <si>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</si>
  <si>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</si>
  <si>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</si>
  <si>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</si>
  <si>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</si>
  <si>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</si>
  <si>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</si>
  <si>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</si>
  <si>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</si>
  <si>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</si>
  <si>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</si>
  <si>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</si>
  <si>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</si>
  <si>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</si>
  <si>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</si>
  <si>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</si>
  <si>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</si>
  <si>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</si>
  <si>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</si>
  <si>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</si>
  <si>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</si>
  <si>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</si>
  <si>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</si>
  <si>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</si>
  <si>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</si>
  <si>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</si>
  <si>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</si>
  <si>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</si>
  <si>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</si>
  <si>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</si>
  <si>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</si>
  <si>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</si>
  <si>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</si>
  <si>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</si>
  <si>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</si>
  <si>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</si>
  <si>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</si>
  <si>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</si>
  <si>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</si>
  <si>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</si>
  <si>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</si>
  <si>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</si>
  <si>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</si>
  <si>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</si>
  <si>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</si>
  <si>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</si>
  <si>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</si>
  <si>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</si>
  <si>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</si>
  <si>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</si>
  <si>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</si>
  <si>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</si>
  <si>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</si>
  <si>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</si>
  <si>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</si>
  <si>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</si>
  <si>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</si>
  <si>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</si>
  <si>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</si>
  <si>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</si>
  <si>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</si>
  <si>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</si>
  <si>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</si>
  <si>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</si>
  <si>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</si>
  <si>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</si>
  <si>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</si>
  <si>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</si>
  <si>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</si>
  <si>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</si>
  <si>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</si>
  <si>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</si>
  <si>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</si>
  <si>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</si>
  <si>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</si>
  <si>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</si>
  <si>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</si>
  <si>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</si>
  <si>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</si>
  <si>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</si>
  <si>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</si>
  <si>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</si>
  <si>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</si>
  <si>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</si>
  <si>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</si>
  <si>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</si>
  <si>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</si>
  <si>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</si>
  <si>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</si>
  <si>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</si>
  <si>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</si>
  <si>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</si>
  <si>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</si>
  <si>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</si>
  <si>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</si>
  <si>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</si>
  <si>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</si>
  <si>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</si>
  <si>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</si>
  <si>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</si>
  <si>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</si>
  <si>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</si>
  <si>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</si>
  <si>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</si>
  <si>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</si>
  <si>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</si>
  <si>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</si>
  <si>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</si>
  <si>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</si>
  <si>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</si>
  <si>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</si>
  <si>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</si>
  <si>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</si>
  <si>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</si>
  <si>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</si>
  <si>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</si>
  <si>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</si>
  <si>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</si>
  <si>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</si>
  <si>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</si>
  <si>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</si>
  <si>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</si>
  <si>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</si>
  <si>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</si>
  <si>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</si>
  <si>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</si>
  <si>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</si>
  <si>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</si>
  <si>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</si>
  <si>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</si>
  <si>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</si>
  <si>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</si>
  <si>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</si>
  <si>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</si>
  <si>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</si>
  <si>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</si>
  <si>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</si>
  <si>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</si>
  <si>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</si>
  <si>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</si>
  <si>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</si>
  <si>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</si>
  <si>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</si>
  <si>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</si>
  <si>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</si>
  <si>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</si>
  <si>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</si>
  <si>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</si>
  <si>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</si>
  <si>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</si>
  <si>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</si>
  <si>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</si>
  <si>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</si>
  <si>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</si>
  <si>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</si>
  <si>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</si>
  <si>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</si>
  <si>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</si>
  <si>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</si>
  <si>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</si>
  <si>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</si>
  <si>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</si>
  <si>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</si>
  <si>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</si>
  <si>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</si>
  <si>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</si>
  <si>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</si>
  <si>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</si>
  <si>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</si>
  <si>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</si>
  <si>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</si>
  <si>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</si>
  <si>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</si>
  <si>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</si>
  <si>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</si>
  <si>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</si>
  <si>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</si>
  <si>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</si>
  <si>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</si>
  <si>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</si>
  <si>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</si>
  <si>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</si>
  <si>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</si>
  <si>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</si>
  <si>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</si>
  <si>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</si>
  <si>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</si>
  <si>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</si>
  <si>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</si>
  <si>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</si>
  <si>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</si>
  <si>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</si>
  <si>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</si>
  <si>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</si>
  <si>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</si>
  <si>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</si>
  <si>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</si>
  <si>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</si>
  <si>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</si>
  <si>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</si>
  <si>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</si>
  <si>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</si>
  <si>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</si>
  <si>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</si>
  <si>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</si>
  <si>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</si>
  <si>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</si>
  <si>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</si>
  <si>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</si>
  <si>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</si>
  <si>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</si>
  <si>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</si>
  <si>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</si>
  <si>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</si>
  <si>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</si>
  <si>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</si>
  <si>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</si>
  <si>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</si>
  <si>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</si>
  <si>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</si>
  <si>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</si>
  <si>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</si>
  <si>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</si>
  <si>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</si>
  <si>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</si>
  <si>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</si>
  <si>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</si>
  <si>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</si>
  <si>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</si>
  <si>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</si>
  <si>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</si>
  <si>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</si>
  <si>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</si>
  <si>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</si>
  <si>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</si>
  <si>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</si>
  <si>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</si>
  <si>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</si>
  <si>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</si>
  <si>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</si>
  <si>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</si>
  <si>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</si>
  <si>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</si>
  <si>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</si>
  <si>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</si>
  <si>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</si>
  <si>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</si>
  <si>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</si>
  <si>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</si>
  <si>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</si>
  <si>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</si>
  <si>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</si>
  <si>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</si>
  <si>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</si>
  <si>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</si>
  <si>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</si>
  <si>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</si>
  <si>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</si>
  <si>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</si>
  <si>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</si>
  <si>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</si>
  <si>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</si>
  <si>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</si>
  <si>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</si>
  <si>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</si>
  <si>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</si>
  <si>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</si>
  <si>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</si>
  <si>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</si>
  <si>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</si>
  <si>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</si>
  <si>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</si>
  <si>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</si>
  <si>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</si>
  <si>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</si>
  <si>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</si>
  <si>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</si>
  <si>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</si>
  <si>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</si>
  <si>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</si>
  <si>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</si>
  <si>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</si>
  <si>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</si>
  <si>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</si>
  <si>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</si>
  <si>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</si>
  <si>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</si>
  <si>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</si>
  <si>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</si>
  <si>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</si>
  <si>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</si>
  <si>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</si>
  <si>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</si>
  <si>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</si>
  <si>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</si>
  <si>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</si>
  <si>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</si>
  <si>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</si>
  <si>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</si>
  <si>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</si>
  <si>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</si>
  <si>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</si>
  <si>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</si>
  <si>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</si>
  <si>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</si>
  <si>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</si>
  <si>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</si>
  <si>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</si>
  <si>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</si>
  <si>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</si>
  <si>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</si>
  <si>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</si>
  <si>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</si>
  <si>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</si>
  <si>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</si>
  <si>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</si>
  <si>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</si>
  <si>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</si>
  <si>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</si>
  <si>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</si>
  <si>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</si>
  <si>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</si>
  <si>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</si>
  <si>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</si>
  <si>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</si>
  <si>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</si>
  <si>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</si>
  <si>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</si>
  <si>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</si>
  <si>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</si>
  <si>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</si>
  <si>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</si>
  <si>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</si>
  <si>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</si>
  <si>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</si>
  <si>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</si>
  <si>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</si>
  <si>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</si>
  <si>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</si>
  <si>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</si>
  <si>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</si>
  <si>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</si>
  <si>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</si>
  <si>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</si>
  <si>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</si>
  <si>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</si>
  <si>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</si>
  <si>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</si>
  <si>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</si>
  <si>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</si>
  <si>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</si>
  <si>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</si>
  <si>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</si>
  <si>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</si>
  <si>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</si>
  <si>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</si>
  <si>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</si>
  <si>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</si>
  <si>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</si>
  <si>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</si>
  <si>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</si>
  <si>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</si>
  <si>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</si>
  <si>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</si>
  <si>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</si>
  <si>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</si>
  <si>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</si>
  <si>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</si>
  <si>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</si>
  <si>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</si>
  <si>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</si>
  <si>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</si>
  <si>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</si>
  <si>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</si>
  <si>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</si>
  <si>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</si>
  <si>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</si>
  <si>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</si>
  <si>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</si>
  <si>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</si>
  <si>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</si>
  <si>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</si>
  <si>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</si>
  <si>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</si>
  <si>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</si>
  <si>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</si>
  <si>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</si>
  <si>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</si>
  <si>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</si>
  <si>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</si>
  <si>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</si>
  <si>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</si>
  <si>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</si>
  <si>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</si>
  <si>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</si>
  <si>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</si>
  <si>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</si>
  <si>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</si>
  <si>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</si>
  <si>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</si>
  <si>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</si>
  <si>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</si>
  <si>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</si>
  <si>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</si>
  <si>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</si>
  <si>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</si>
  <si>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</si>
  <si>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</si>
  <si>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</si>
  <si>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</si>
  <si>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</si>
  <si>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</si>
  <si>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</si>
  <si>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</si>
  <si>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</si>
  <si>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</si>
  <si>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</si>
  <si>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</si>
  <si>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</si>
  <si>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</si>
  <si>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</si>
  <si>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</si>
  <si>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</si>
  <si>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</si>
  <si>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</si>
  <si>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</si>
  <si>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</si>
  <si>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</si>
  <si>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</si>
  <si>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</si>
  <si>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</si>
  <si>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</si>
  <si>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</si>
  <si>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</si>
  <si>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</si>
  <si>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</si>
  <si>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</si>
  <si>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</si>
  <si>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</si>
  <si>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</si>
  <si>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</si>
  <si>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</si>
  <si>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</si>
  <si>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</si>
  <si>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</si>
  <si>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</si>
  <si>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</si>
  <si>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</si>
  <si>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</si>
  <si>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</si>
  <si>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</si>
  <si>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</si>
  <si>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</si>
  <si>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</si>
  <si>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</si>
  <si>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</si>
  <si>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</si>
  <si>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</si>
  <si>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</si>
  <si>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</si>
  <si>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</si>
  <si>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</si>
  <si>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</si>
  <si>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</si>
  <si>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</si>
  <si>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</si>
  <si>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</si>
  <si>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</si>
  <si>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</si>
  <si>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</si>
  <si>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</si>
  <si>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</si>
  <si>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</si>
  <si>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</si>
  <si>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</si>
  <si>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</si>
  <si>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</si>
  <si>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</si>
  <si>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</si>
  <si>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</si>
  <si>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</si>
  <si>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</si>
  <si>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</si>
  <si>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</si>
  <si>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</si>
  <si>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</si>
  <si>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</si>
  <si>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</si>
  <si>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</si>
  <si>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</si>
  <si>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</si>
  <si>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</si>
  <si>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</si>
  <si>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</si>
  <si>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</si>
  <si>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</si>
  <si>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</si>
  <si>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</si>
  <si>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</si>
  <si>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</si>
  <si>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</si>
  <si>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</si>
  <si>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</si>
  <si>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</si>
  <si>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</si>
  <si>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</si>
  <si>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</si>
  <si>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</si>
  <si>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</si>
  <si>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</si>
  <si>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</si>
  <si>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</si>
  <si>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</si>
  <si>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</si>
  <si>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</si>
  <si>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</si>
  <si>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</si>
  <si>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</si>
  <si>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</si>
  <si>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</si>
  <si>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</si>
  <si>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</si>
  <si>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</si>
  <si>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</si>
  <si>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</si>
  <si>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</si>
  <si>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</si>
  <si>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</si>
  <si>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</si>
  <si>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</si>
  <si>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</si>
  <si>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</si>
  <si>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</si>
  <si>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</si>
  <si>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</si>
  <si>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</si>
  <si>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</si>
  <si>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</si>
  <si>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</si>
  <si>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</si>
  <si>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</si>
  <si>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</si>
  <si>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</si>
  <si>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</si>
  <si>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</si>
  <si>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</si>
  <si>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</si>
  <si>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</si>
  <si>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</si>
  <si>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</si>
  <si>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</si>
  <si>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</si>
  <si>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</si>
  <si>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</si>
  <si>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</si>
  <si>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</si>
  <si>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</si>
  <si>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</si>
  <si>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</si>
  <si>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</si>
  <si>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</si>
  <si>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</si>
  <si>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</si>
  <si>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</si>
  <si>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</si>
  <si>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</si>
  <si>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</si>
  <si>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</si>
  <si>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</si>
  <si>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</si>
  <si>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</si>
  <si>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</si>
  <si>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</si>
  <si>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</si>
  <si>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</si>
  <si>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</si>
  <si>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</si>
  <si>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</si>
  <si>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</si>
  <si>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</si>
  <si>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</si>
  <si>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</si>
  <si>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</si>
  <si>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</si>
  <si>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</si>
  <si>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</si>
  <si>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</si>
  <si>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</si>
  <si>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</si>
  <si>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</si>
  <si>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</si>
  <si>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</si>
  <si>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</si>
  <si>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</si>
  <si>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</si>
  <si>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</si>
  <si>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</si>
  <si>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</si>
  <si>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</si>
  <si>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</si>
  <si>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</si>
  <si>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</si>
  <si>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</si>
  <si>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</si>
  <si>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</si>
  <si>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</si>
  <si>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</si>
  <si>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</si>
  <si>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</si>
  <si>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</si>
  <si>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</si>
  <si>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</si>
  <si>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</si>
  <si>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</si>
  <si>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</si>
  <si>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</si>
  <si>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</si>
  <si>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</si>
  <si>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</si>
  <si>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</si>
  <si>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</si>
  <si>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</si>
  <si>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</si>
  <si>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</si>
  <si>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</si>
  <si>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</si>
  <si>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</si>
  <si>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</si>
  <si>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</si>
  <si>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</si>
  <si>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</si>
  <si>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</si>
  <si>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</si>
  <si>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</si>
  <si>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</si>
  <si>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</si>
  <si>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</si>
  <si>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</si>
  <si>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</si>
  <si>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</si>
  <si>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</si>
  <si>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</si>
  <si>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</si>
  <si>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</si>
  <si>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</si>
  <si>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</si>
  <si>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</si>
  <si>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</si>
  <si>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</si>
  <si>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</si>
  <si>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</si>
  <si>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</si>
  <si>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</si>
  <si>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</si>
  <si>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</si>
  <si>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</si>
  <si>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</si>
  <si>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</si>
  <si>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</si>
  <si>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</si>
  <si>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</si>
  <si>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</si>
  <si>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</si>
  <si>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</si>
  <si>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</si>
  <si>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</si>
  <si>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</si>
  <si>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</si>
  <si>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</si>
  <si>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</si>
  <si>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</si>
  <si>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</si>
  <si>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</si>
  <si>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</si>
  <si>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</si>
  <si>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</si>
  <si>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</si>
  <si>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</si>
  <si>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</si>
  <si>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</si>
  <si>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</si>
  <si>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</si>
  <si>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</si>
  <si>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</si>
  <si>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</si>
  <si>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</si>
  <si>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</si>
  <si>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</si>
  <si>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</si>
  <si>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</si>
  <si>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</si>
  <si>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</si>
  <si>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</si>
  <si>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</si>
  <si>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</si>
  <si>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</si>
  <si>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</si>
  <si>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</si>
  <si>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</si>
  <si>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</si>
  <si>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</si>
  <si>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</si>
  <si>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</si>
  <si>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</si>
  <si>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</si>
  <si>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</si>
  <si>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</si>
  <si>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</si>
  <si>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</si>
  <si>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</si>
  <si>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</si>
  <si>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</si>
  <si>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</si>
  <si>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</si>
  <si>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</si>
  <si>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</si>
  <si>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</si>
  <si>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</si>
  <si>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</si>
  <si>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</si>
  <si>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</si>
  <si>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</si>
  <si>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</si>
  <si>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</si>
  <si>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</si>
  <si>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</si>
  <si>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</si>
  <si>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</si>
  <si>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</si>
  <si>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</si>
  <si>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</si>
  <si>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</si>
  <si>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</si>
  <si>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</si>
  <si>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</si>
  <si>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</si>
  <si>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</si>
  <si>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</si>
  <si>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</si>
  <si>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</si>
  <si>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</si>
  <si>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</si>
  <si>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</si>
  <si>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</si>
  <si>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</si>
  <si>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</si>
  <si>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</si>
  <si>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</si>
  <si>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</si>
  <si>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</si>
  <si>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</si>
  <si>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</si>
  <si>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</si>
  <si>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</si>
  <si>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</si>
  <si>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</si>
  <si>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</si>
  <si>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</si>
  <si>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</si>
  <si>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</si>
  <si>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</si>
  <si>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</si>
  <si>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</si>
  <si>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</si>
  <si>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</si>
  <si>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</si>
  <si>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</si>
  <si>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</si>
  <si>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</si>
  <si>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</si>
  <si>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</si>
  <si>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</si>
  <si>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</si>
  <si>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</si>
  <si>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</si>
  <si>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</si>
  <si>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</si>
  <si>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</si>
  <si>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</si>
  <si>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</si>
  <si>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</si>
  <si>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</si>
  <si>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</si>
  <si>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</si>
  <si>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</si>
  <si>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</si>
  <si>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</si>
  <si>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</si>
  <si>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</si>
  <si>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</si>
  <si>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</si>
  <si>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</si>
  <si>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</si>
  <si>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</si>
  <si>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</si>
  <si>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</si>
  <si>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</si>
  <si>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</si>
  <si>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</si>
  <si>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</si>
  <si>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</si>
  <si>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</si>
  <si>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</si>
  <si>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</si>
  <si>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</si>
  <si>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</si>
  <si>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</si>
  <si>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</si>
  <si>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</si>
  <si>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</si>
  <si>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</si>
  <si>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</si>
  <si>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</si>
  <si>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</si>
  <si>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</si>
  <si>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</si>
  <si>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</si>
  <si>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</si>
  <si>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</si>
  <si>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</si>
  <si>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</si>
  <si>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</si>
  <si>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</si>
  <si>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</si>
  <si>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</si>
  <si>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</si>
  <si>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</si>
  <si>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</si>
  <si>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</si>
  <si>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</si>
  <si>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</si>
  <si>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</si>
  <si>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</si>
  <si>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</si>
  <si>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</si>
  <si>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</si>
  <si>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</si>
  <si>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</si>
  <si>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</si>
  <si>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</si>
  <si>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</si>
  <si>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</si>
  <si>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</si>
  <si>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</si>
  <si>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</si>
  <si>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</si>
  <si>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</si>
  <si>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</si>
  <si>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</si>
  <si>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</si>
  <si>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</si>
  <si>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</si>
  <si>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</si>
  <si>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</si>
  <si>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</si>
  <si>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</si>
  <si>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</si>
  <si>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</si>
  <si>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</si>
  <si>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</si>
  <si>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</si>
  <si>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</si>
  <si>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</si>
  <si>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</si>
  <si>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</si>
  <si>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</si>
  <si>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</si>
  <si>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</si>
  <si>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</si>
  <si>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</si>
  <si>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</si>
  <si>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</si>
  <si>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</si>
  <si>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</si>
  <si>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</si>
  <si>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</si>
  <si>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</si>
  <si>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</si>
  <si>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</si>
  <si>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</si>
  <si>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</si>
  <si>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</si>
  <si>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</si>
  <si>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</si>
  <si>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</si>
  <si>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</si>
  <si>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</si>
  <si>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</si>
  <si>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</si>
  <si>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</si>
  <si>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</si>
  <si>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</si>
  <si>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</si>
  <si>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</si>
  <si>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</si>
  <si>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</si>
  <si>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</si>
  <si>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</si>
  <si>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</si>
  <si>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</si>
  <si>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</si>
  <si>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</si>
  <si>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</si>
  <si>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</si>
  <si>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</si>
  <si>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</si>
  <si>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</si>
  <si>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</si>
  <si>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</si>
  <si>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</si>
  <si>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</si>
  <si>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</si>
  <si>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</si>
  <si>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</si>
  <si>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</si>
  <si>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</si>
  <si>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</si>
  <si>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</si>
  <si>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</si>
  <si>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</si>
  <si>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</si>
  <si>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</si>
  <si>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</si>
  <si>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</si>
  <si>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</si>
  <si>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</si>
  <si>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</si>
  <si>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</si>
  <si>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</si>
  <si>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</si>
  <si>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</si>
  <si>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</si>
  <si>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</si>
  <si>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</si>
  <si>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</si>
  <si>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</si>
  <si>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</si>
  <si>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</si>
  <si>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</si>
  <si>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</si>
  <si>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</si>
  <si>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</si>
  <si>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</si>
  <si>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</si>
  <si>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</si>
  <si>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</si>
  <si>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</si>
  <si>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</si>
  <si>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</si>
  <si>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</si>
  <si>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</si>
  <si>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</si>
  <si>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</si>
  <si>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</si>
  <si>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</si>
  <si>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</si>
  <si>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</si>
  <si>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</si>
  <si>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</si>
  <si>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</si>
  <si>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</si>
  <si>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</si>
  <si>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</si>
  <si>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</si>
  <si>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</si>
  <si>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</si>
  <si>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</si>
  <si>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</si>
  <si>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</si>
  <si>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</si>
  <si>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</si>
  <si>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</si>
  <si>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</si>
  <si>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</si>
  <si>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</si>
  <si>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</si>
  <si>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</si>
  <si>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</si>
  <si>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</si>
  <si>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</si>
  <si>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</si>
  <si>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</si>
  <si>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</si>
  <si>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</si>
  <si>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</si>
  <si>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</si>
  <si>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</si>
  <si>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</si>
  <si>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</si>
  <si>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</si>
  <si>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</si>
  <si>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</si>
  <si>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</si>
  <si>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</si>
  <si>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</si>
  <si>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</si>
  <si>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</si>
  <si>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</si>
  <si>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</si>
  <si>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</si>
  <si>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</si>
  <si>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</si>
  <si>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</si>
  <si>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</si>
  <si>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</si>
  <si>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</si>
  <si>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</si>
  <si>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</si>
  <si>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</si>
  <si>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</si>
  <si>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</si>
  <si>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</si>
  <si>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</si>
  <si>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</si>
  <si>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</si>
  <si>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</si>
  <si>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</si>
  <si>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</si>
  <si>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</si>
  <si>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</si>
  <si>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</si>
  <si>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</si>
  <si>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</si>
  <si>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</si>
  <si>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</si>
  <si>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</si>
  <si>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</si>
  <si>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</si>
  <si>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</si>
  <si>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</si>
  <si>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</si>
  <si>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</si>
  <si>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</si>
  <si>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</si>
  <si>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</si>
  <si>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</si>
  <si>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</si>
  <si>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</si>
  <si>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</si>
  <si>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</si>
  <si>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</si>
  <si>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</si>
  <si>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</si>
  <si>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</si>
  <si>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</si>
  <si>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</si>
  <si>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</si>
  <si>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</si>
  <si>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</si>
  <si>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</si>
  <si>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</si>
  <si>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</si>
  <si>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</si>
  <si>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</si>
  <si>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</si>
  <si>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</si>
  <si>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</si>
  <si>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</si>
  <si>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</si>
  <si>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</si>
  <si>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</si>
  <si>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</si>
  <si>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</si>
  <si>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</si>
  <si>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</si>
  <si>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</si>
  <si>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</si>
  <si>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</si>
  <si>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</si>
  <si>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</si>
  <si>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</si>
  <si>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</si>
  <si>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</si>
  <si>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</si>
  <si>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</si>
  <si>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</si>
  <si>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</si>
  <si>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</si>
  <si>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</si>
  <si>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</si>
  <si>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</si>
  <si>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</si>
  <si>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</si>
  <si>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</si>
  <si>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</si>
  <si>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</si>
  <si>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</si>
  <si>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</si>
  <si>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</si>
  <si>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</si>
  <si>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</si>
  <si>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</si>
  <si>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</si>
  <si>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</si>
  <si>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</si>
  <si>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</si>
  <si>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</si>
  <si>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</si>
  <si>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</si>
  <si>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</si>
  <si>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</si>
  <si>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</si>
  <si>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</si>
  <si>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</si>
  <si>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</si>
  <si>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</si>
  <si>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</si>
  <si>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</si>
  <si>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</si>
  <si>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</si>
  <si>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</si>
  <si>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</si>
  <si>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</si>
  <si>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</si>
  <si>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</si>
  <si>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</si>
  <si>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</si>
  <si>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</si>
  <si>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</si>
  <si>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</si>
  <si>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</si>
  <si>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</si>
  <si>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</si>
  <si>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</si>
  <si>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</si>
  <si>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</si>
  <si>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</si>
  <si>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</si>
  <si>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</si>
  <si>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</si>
  <si>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</si>
  <si>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</si>
  <si>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</si>
  <si>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</si>
  <si>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</si>
  <si>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</si>
  <si>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</si>
  <si>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</si>
  <si>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</si>
  <si>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</si>
  <si>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</si>
  <si>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</si>
  <si>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</si>
  <si>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</si>
  <si>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</si>
  <si>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</si>
  <si>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</si>
  <si>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</si>
  <si>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</si>
  <si>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</si>
  <si>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</si>
  <si>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</si>
  <si>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</si>
  <si>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</si>
  <si>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</si>
  <si>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</si>
  <si>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</si>
  <si>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</si>
  <si>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</si>
  <si>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</si>
  <si>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</si>
  <si>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</si>
  <si>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</si>
  <si>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</si>
  <si>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</si>
  <si>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</si>
  <si>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</si>
  <si>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</si>
  <si>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</si>
  <si>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</si>
  <si>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</si>
  <si>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</si>
  <si>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</si>
  <si>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</si>
  <si>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</si>
  <si>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</si>
  <si>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</si>
  <si>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</si>
  <si>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</si>
  <si>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</si>
  <si>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</si>
  <si>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</si>
  <si>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</si>
  <si>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</si>
  <si>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</si>
  <si>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</si>
  <si>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</si>
  <si>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</si>
  <si>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</si>
  <si>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</si>
  <si>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</si>
  <si>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</si>
  <si>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</si>
  <si>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</si>
  <si>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</si>
  <si>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</si>
  <si>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</si>
  <si>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</si>
  <si>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</si>
  <si>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</si>
  <si>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</si>
  <si>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</si>
  <si>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</si>
  <si>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</si>
  <si>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</si>
  <si>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</si>
  <si>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</si>
  <si>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</si>
  <si>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</si>
  <si>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</si>
  <si>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</si>
  <si>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</si>
  <si>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</si>
  <si>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</si>
  <si>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</si>
  <si>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</si>
  <si>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</si>
  <si>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</si>
  <si>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</si>
  <si>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</si>
  <si>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</si>
  <si>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</si>
  <si>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</si>
  <si>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</si>
  <si>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</si>
  <si>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</si>
  <si>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</si>
  <si>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</si>
  <si>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</si>
  <si>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</si>
  <si>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</si>
  <si>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</si>
  <si>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</si>
  <si>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</si>
  <si>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</si>
  <si>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</si>
  <si>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</si>
  <si>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</si>
  <si>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</si>
  <si>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</si>
  <si>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</si>
  <si>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</si>
  <si>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</si>
  <si>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</si>
  <si>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</si>
  <si>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</si>
  <si>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</si>
  <si>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</si>
  <si>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</si>
  <si>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</si>
  <si>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</si>
  <si>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</si>
  <si>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</si>
  <si>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</si>
  <si>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</si>
  <si>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</si>
  <si>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</si>
  <si>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</si>
  <si>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</si>
  <si>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</si>
  <si>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</si>
  <si>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</si>
  <si>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</si>
  <si>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</si>
  <si>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</si>
  <si>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</si>
  <si>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</si>
  <si>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</si>
  <si>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</si>
  <si>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</si>
  <si>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</si>
  <si>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</si>
  <si>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</si>
  <si>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</si>
  <si>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</si>
  <si>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</si>
  <si>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</si>
  <si>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</si>
  <si>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</si>
  <si>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</si>
  <si>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</si>
  <si>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</si>
  <si>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</si>
  <si>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</si>
  <si>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</si>
  <si>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</si>
  <si>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</si>
  <si>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</si>
  <si>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</si>
  <si>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</si>
  <si>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</si>
  <si>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</si>
  <si>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</si>
  <si>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</si>
  <si>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</si>
  <si>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</si>
  <si>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</si>
  <si>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</si>
  <si>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</si>
  <si>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</si>
  <si>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</si>
  <si>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</si>
  <si>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</si>
  <si>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</si>
  <si>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</si>
  <si>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</si>
  <si>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</si>
  <si>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</si>
  <si>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</si>
  <si>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</si>
  <si>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</si>
  <si>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</si>
  <si>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</si>
  <si>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</si>
  <si>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</si>
  <si>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</si>
  <si>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</si>
  <si>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</si>
  <si>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</si>
  <si>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</si>
  <si>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</si>
  <si>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</si>
  <si>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</si>
  <si>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</si>
  <si>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</si>
  <si>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</si>
  <si>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</si>
  <si>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</si>
  <si>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</si>
  <si>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</si>
  <si>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</si>
  <si>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</si>
  <si>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</si>
  <si>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</si>
  <si>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</si>
  <si>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</si>
  <si>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</si>
  <si>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</si>
  <si>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</si>
  <si>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</si>
  <si>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</si>
  <si>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</si>
  <si>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</si>
  <si>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</si>
  <si>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</si>
  <si>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</si>
  <si>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</si>
  <si>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</si>
  <si>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</si>
  <si>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</si>
  <si>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</si>
  <si>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</si>
  <si>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</si>
  <si>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</si>
  <si>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</si>
  <si>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</si>
  <si>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</si>
  <si>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</si>
  <si>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</si>
  <si>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</si>
  <si>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</si>
  <si>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</si>
  <si>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</si>
  <si>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</si>
  <si>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</si>
  <si>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</si>
  <si>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</si>
  <si>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</si>
  <si>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</si>
  <si>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</si>
  <si>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</si>
  <si>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</si>
  <si>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</si>
  <si>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</si>
  <si>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</si>
  <si>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</si>
  <si>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</si>
  <si>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</si>
  <si>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</si>
  <si>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</si>
  <si>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</si>
  <si>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</si>
  <si>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</si>
  <si>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</si>
  <si>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</si>
  <si>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</si>
  <si>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</si>
  <si>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</si>
  <si>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</si>
  <si>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</si>
  <si>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</si>
  <si>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</si>
  <si>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</si>
  <si>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</si>
  <si>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</si>
  <si>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</si>
  <si>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</si>
  <si>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</si>
  <si>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</si>
  <si>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</si>
  <si>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</si>
  <si>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</si>
  <si>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</si>
  <si>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</si>
  <si>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</si>
  <si>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</si>
  <si>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</si>
  <si>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</si>
  <si>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</si>
  <si>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</si>
  <si>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</si>
  <si>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</si>
  <si>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</si>
  <si>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</si>
  <si>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</si>
  <si>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</si>
  <si>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</si>
  <si>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</si>
  <si>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</si>
  <si>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</si>
  <si>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</si>
  <si>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</si>
  <si>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</si>
  <si>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</si>
  <si>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</si>
  <si>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</si>
  <si>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</si>
  <si>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</si>
  <si>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</si>
  <si>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</si>
  <si>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</si>
  <si>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</si>
  <si>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</si>
  <si>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</si>
  <si>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</si>
  <si>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</si>
  <si>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</si>
  <si>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</si>
  <si>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</si>
  <si>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</si>
  <si>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</si>
  <si>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</si>
  <si>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</si>
  <si>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</si>
  <si>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</si>
  <si>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</si>
  <si>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</si>
  <si>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</si>
  <si>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</si>
  <si>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</si>
  <si>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</si>
  <si>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</si>
  <si>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</si>
  <si>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</si>
  <si>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</si>
  <si>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</si>
  <si>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</si>
  <si>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</si>
  <si>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</si>
  <si>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</si>
  <si>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</si>
  <si>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</si>
  <si>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</si>
  <si>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</si>
  <si>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</si>
  <si>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</si>
  <si>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</si>
  <si>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</si>
  <si>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</si>
  <si>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</si>
  <si>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</si>
  <si>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</si>
  <si>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</si>
  <si>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</si>
  <si>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</si>
  <si>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</si>
  <si>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</si>
  <si>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</si>
  <si>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</si>
  <si>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</si>
  <si>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</si>
  <si>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</si>
  <si>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</si>
  <si>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</si>
  <si>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</si>
  <si>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</si>
  <si>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</si>
  <si>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</si>
  <si>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</si>
  <si>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</si>
  <si>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</si>
  <si>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</si>
  <si>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</si>
  <si>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</si>
  <si>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</si>
  <si>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</si>
  <si>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</si>
  <si>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</si>
  <si>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</si>
  <si>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</si>
  <si>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</si>
  <si>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</si>
  <si>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</si>
  <si>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</si>
  <si>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</si>
  <si>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</si>
  <si>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</si>
  <si>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</si>
  <si>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</si>
  <si>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</si>
  <si>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</si>
  <si>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</si>
  <si>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</si>
  <si>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</si>
  <si>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</si>
  <si>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</si>
  <si>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</si>
  <si>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</si>
  <si>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</si>
  <si>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</si>
  <si>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</si>
  <si>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</si>
  <si>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</si>
  <si>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</si>
  <si>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</si>
  <si>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</si>
  <si>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</si>
  <si>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</si>
  <si>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</si>
  <si>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</si>
  <si>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</si>
  <si>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</si>
  <si>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</si>
  <si>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</si>
  <si>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</si>
  <si>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</si>
  <si>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</si>
  <si>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</si>
  <si>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</si>
  <si>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</si>
  <si>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</si>
  <si>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</si>
  <si>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</si>
  <si>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</si>
  <si>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</si>
  <si>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</si>
  <si>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</si>
  <si>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</si>
  <si>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</si>
  <si>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</si>
  <si>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</si>
  <si>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</si>
  <si>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</si>
  <si>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</si>
  <si>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</si>
  <si>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</si>
  <si>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</si>
  <si>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</si>
  <si>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</si>
  <si>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</si>
  <si>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</si>
  <si>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</si>
  <si>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</si>
  <si>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</si>
  <si>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</si>
  <si>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</si>
  <si>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</si>
  <si>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</si>
  <si>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</si>
  <si>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</si>
  <si>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</si>
  <si>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</si>
  <si>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</si>
  <si>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</si>
  <si>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</si>
  <si>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</si>
  <si>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</si>
  <si>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</si>
  <si>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</si>
  <si>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</si>
  <si>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</si>
  <si>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</si>
  <si>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</si>
  <si>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</si>
  <si>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</si>
  <si>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</si>
  <si>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</si>
  <si>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</si>
  <si>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</si>
  <si>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</si>
  <si>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</si>
  <si>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</si>
  <si>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</si>
  <si>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</si>
  <si>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</si>
  <si>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</si>
  <si>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</si>
  <si>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</si>
  <si>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</si>
  <si>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</si>
  <si>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</si>
  <si>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</si>
  <si>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</si>
  <si>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</si>
  <si>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</si>
  <si>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</si>
  <si>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</si>
  <si>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</si>
  <si>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</si>
  <si>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</si>
  <si>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</si>
  <si>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</si>
  <si>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</si>
  <si>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</si>
  <si>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</si>
  <si>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</si>
  <si>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</si>
  <si>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</si>
  <si>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</si>
  <si>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</si>
  <si>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</si>
  <si>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</si>
  <si>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</si>
  <si>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</si>
  <si>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</si>
  <si>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</si>
  <si>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</si>
  <si>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</si>
  <si>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</si>
  <si>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</si>
  <si>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</si>
  <si>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</si>
  <si>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</si>
  <si>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</si>
  <si>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</si>
  <si>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</si>
  <si>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</si>
  <si>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</si>
  <si>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</si>
  <si>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</si>
  <si>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</si>
  <si>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</si>
  <si>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</si>
  <si>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</si>
  <si>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</si>
  <si>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</si>
  <si>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</si>
  <si>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</si>
  <si>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</si>
  <si>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</si>
  <si>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</si>
  <si>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</si>
  <si>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</si>
  <si>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</si>
  <si>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</si>
  <si>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</si>
  <si>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</si>
  <si>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</si>
  <si>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</si>
  <si>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</si>
  <si>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</si>
  <si>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</si>
  <si>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</si>
  <si>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</si>
  <si>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</si>
  <si>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</si>
  <si>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</si>
  <si>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</si>
  <si>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</si>
  <si>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</si>
  <si>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</si>
  <si>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</si>
  <si>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</si>
  <si>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</si>
  <si>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</si>
  <si>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</si>
  <si>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</si>
  <si>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</si>
  <si>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</si>
  <si>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</si>
  <si>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</si>
  <si>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</si>
  <si>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</si>
  <si>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</si>
  <si>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</si>
  <si>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</si>
  <si>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</si>
  <si>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</si>
  <si>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</si>
  <si>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</si>
  <si>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</si>
  <si>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</si>
  <si>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</si>
  <si>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</si>
  <si>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</si>
  <si>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</si>
  <si>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</si>
  <si>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</si>
  <si>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</si>
  <si>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</si>
  <si>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</si>
  <si>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</si>
  <si>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</si>
  <si>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</si>
  <si>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</si>
  <si>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</si>
  <si>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</si>
  <si>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</si>
  <si>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</si>
  <si>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</si>
  <si>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</si>
  <si>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</si>
  <si>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</si>
  <si>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</si>
  <si>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</si>
  <si>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</si>
  <si>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</si>
  <si>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</si>
  <si>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</si>
  <si>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</si>
  <si>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</si>
  <si>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</si>
  <si>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</si>
  <si>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</si>
  <si>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</si>
  <si>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</si>
  <si>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</si>
  <si>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</si>
  <si>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</si>
  <si>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</si>
  <si>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</si>
  <si>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</si>
  <si>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</si>
  <si>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</si>
  <si>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</si>
  <si>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</si>
  <si>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</si>
  <si>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</si>
  <si>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</si>
  <si>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</si>
  <si>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</si>
  <si>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</si>
  <si>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</si>
  <si>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</si>
  <si>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</si>
  <si>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</si>
  <si>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</si>
  <si>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</si>
  <si>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</si>
  <si>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</si>
  <si>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</si>
  <si>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</si>
  <si>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</si>
  <si>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</si>
  <si>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</si>
  <si>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</si>
  <si>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</si>
  <si>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</si>
  <si>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</si>
  <si>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</si>
  <si>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</si>
  <si>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</si>
  <si>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</si>
  <si>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</si>
  <si>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</si>
  <si>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</si>
  <si>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</si>
  <si>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</si>
  <si>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</si>
  <si>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</si>
  <si>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</si>
  <si>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</si>
  <si>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</si>
  <si>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</si>
  <si>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</si>
  <si>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</si>
  <si>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</si>
  <si>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</si>
  <si>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</si>
  <si>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</si>
  <si>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</si>
  <si>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</si>
  <si>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</si>
  <si>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</si>
  <si>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</si>
  <si>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</si>
  <si>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</si>
  <si>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</si>
  <si>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</si>
  <si>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</si>
  <si>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</si>
  <si>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</si>
  <si>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</si>
  <si>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</si>
  <si>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</si>
  <si>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</si>
  <si>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</si>
  <si>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</si>
  <si>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</si>
  <si>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</si>
  <si>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</si>
  <si>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</si>
  <si>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</si>
  <si>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</si>
  <si>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</si>
  <si>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</si>
  <si>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</si>
  <si>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</si>
  <si>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</si>
  <si>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</si>
  <si>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</si>
  <si>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</si>
  <si>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</si>
  <si>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</si>
  <si>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</si>
  <si>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</si>
  <si>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</si>
  <si>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</si>
  <si>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</si>
  <si>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</si>
  <si>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</si>
  <si>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</si>
  <si>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</si>
  <si>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</si>
  <si>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</si>
  <si>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</si>
  <si>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</si>
  <si>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</si>
  <si>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</si>
  <si>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</si>
  <si>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</si>
  <si>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</si>
  <si>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</si>
  <si>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</si>
  <si>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</si>
  <si>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</si>
  <si>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</si>
  <si>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</si>
  <si>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</si>
  <si>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</si>
  <si>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</si>
  <si>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</si>
  <si>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</si>
  <si>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</si>
  <si>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</si>
  <si>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</si>
  <si>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</si>
  <si>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</si>
  <si>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</si>
  <si>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</si>
  <si>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</si>
  <si>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</si>
  <si>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</si>
  <si>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</si>
  <si>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</si>
  <si>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</si>
  <si>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</si>
  <si>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</si>
  <si>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</si>
  <si>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</si>
  <si>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</si>
  <si>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</si>
  <si>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</si>
  <si>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</si>
  <si>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</si>
  <si>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</si>
  <si>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</si>
  <si>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</si>
  <si>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</si>
  <si>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</si>
  <si>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</si>
  <si>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</si>
  <si>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</si>
  <si>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</si>
  <si>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</si>
  <si>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</si>
  <si>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</si>
  <si>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</si>
  <si>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</si>
  <si>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</si>
  <si>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</si>
  <si>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</si>
  <si>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</si>
  <si>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</si>
  <si>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</si>
  <si>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</si>
  <si>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</si>
  <si>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</si>
  <si>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</si>
  <si>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</si>
  <si>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</si>
  <si>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</si>
  <si>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</si>
  <si>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</si>
  <si>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</si>
  <si>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</si>
  <si>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</si>
  <si>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</si>
  <si>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</si>
  <si>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</si>
  <si>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</si>
  <si>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</si>
  <si>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</si>
  <si>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</si>
  <si>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</si>
  <si>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</si>
  <si>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</si>
  <si>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</si>
  <si>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</si>
  <si>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</si>
  <si>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</si>
  <si>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</si>
  <si>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</si>
  <si>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</si>
  <si>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</si>
  <si>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</si>
  <si>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</si>
  <si>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</si>
  <si>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</si>
  <si>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</si>
  <si>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</si>
  <si>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</si>
  <si>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</si>
  <si>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</si>
  <si>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</si>
  <si>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</si>
  <si>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</si>
  <si>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</si>
  <si>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</si>
  <si>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</si>
  <si>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</si>
  <si>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</si>
  <si>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</si>
  <si>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</si>
  <si>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</si>
  <si>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</si>
  <si>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</si>
  <si>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</si>
  <si>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</si>
  <si>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</si>
  <si>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</si>
  <si>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</si>
  <si>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</si>
  <si>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</si>
  <si>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</si>
  <si>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</si>
  <si>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</si>
  <si>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</si>
  <si>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</si>
  <si>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</si>
  <si>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</si>
  <si>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</si>
  <si>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</si>
  <si>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</si>
  <si>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</si>
  <si>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</si>
  <si>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</si>
  <si>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</si>
  <si>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</si>
  <si>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</si>
  <si>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</si>
  <si>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</si>
  <si>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</si>
  <si>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</si>
  <si>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</si>
  <si>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</si>
  <si>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</si>
  <si>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</si>
  <si>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</si>
  <si>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</si>
  <si>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</si>
  <si>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</si>
  <si>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</si>
  <si>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</si>
  <si>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</si>
  <si>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</si>
  <si>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</si>
  <si>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</si>
  <si>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</si>
  <si>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</si>
  <si>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</si>
  <si>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</si>
  <si>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</si>
  <si>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</si>
  <si>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</si>
  <si>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</si>
  <si>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</si>
  <si>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</si>
  <si>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</si>
  <si>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</si>
  <si>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</si>
  <si>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</si>
  <si>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</si>
  <si>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</si>
  <si>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</si>
  <si>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</si>
  <si>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</si>
  <si>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</si>
  <si>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</si>
  <si>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</si>
  <si>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</si>
  <si>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</si>
  <si>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</si>
  <si>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</si>
  <si>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</si>
  <si>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</si>
  <si>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</si>
  <si>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</si>
  <si>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</si>
  <si>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</si>
  <si>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</si>
  <si>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</si>
  <si>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</si>
  <si>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</si>
  <si>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</si>
  <si>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</si>
  <si>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</si>
  <si>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</si>
  <si>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</si>
  <si>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</si>
  <si>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</si>
  <si>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</si>
  <si>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</si>
  <si>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</si>
  <si>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</si>
  <si>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</si>
  <si>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</si>
  <si>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</si>
  <si>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</si>
  <si>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</si>
  <si>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</si>
  <si>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</si>
  <si>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</si>
  <si>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</si>
  <si>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</si>
  <si>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</si>
  <si>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</si>
  <si>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</si>
  <si>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</si>
  <si>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</si>
  <si>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</si>
  <si>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</si>
  <si>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</si>
  <si>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</si>
  <si>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</si>
  <si>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</si>
  <si>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</si>
  <si>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</si>
  <si>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</si>
  <si>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</si>
  <si>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</si>
  <si>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</si>
  <si>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</si>
  <si>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</si>
  <si>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</si>
  <si>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</si>
  <si>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</si>
  <si>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</si>
  <si>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</si>
  <si>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</si>
  <si>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</si>
  <si>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</si>
  <si>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</si>
  <si>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</si>
  <si>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</si>
  <si>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</si>
  <si>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</si>
  <si>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</si>
  <si>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</si>
  <si>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</si>
  <si>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</si>
  <si>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</si>
  <si>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</si>
  <si>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</si>
  <si>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</si>
  <si>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</si>
  <si>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</si>
  <si>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</si>
  <si>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</si>
  <si>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</si>
  <si>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</si>
  <si>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</si>
  <si>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</si>
  <si>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</si>
  <si>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</si>
  <si>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</si>
  <si>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</si>
  <si>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</si>
  <si>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</si>
  <si>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</si>
  <si>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</si>
  <si>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</si>
  <si>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</si>
  <si>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</si>
  <si>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</si>
  <si>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</si>
  <si>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</si>
  <si>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</si>
  <si>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</si>
  <si>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</si>
  <si>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</si>
  <si>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</si>
  <si>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</si>
  <si>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</si>
  <si>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</si>
  <si>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</si>
  <si>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</si>
  <si>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</si>
  <si>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</si>
  <si>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</si>
  <si>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</si>
  <si>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</si>
  <si>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</si>
  <si>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</si>
  <si>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</si>
  <si>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</si>
  <si>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</si>
  <si>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</si>
  <si>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</si>
  <si>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</si>
  <si>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</si>
  <si>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</si>
  <si>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</si>
  <si>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</si>
  <si>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</si>
  <si>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</si>
  <si>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</si>
  <si>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</si>
  <si>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</si>
  <si>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</si>
  <si>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</si>
  <si>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</si>
  <si>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</si>
  <si>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</si>
  <si>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</si>
  <si>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</si>
  <si>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</si>
  <si>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</si>
  <si>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</si>
  <si>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</si>
  <si>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</si>
  <si>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</si>
  <si>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</si>
  <si>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</si>
  <si>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</si>
  <si>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</si>
  <si>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</si>
  <si>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</si>
  <si>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</si>
  <si>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</si>
  <si>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</si>
  <si>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</si>
  <si>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</si>
  <si>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</si>
  <si>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</si>
  <si>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</si>
  <si>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</si>
  <si>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</si>
  <si>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</si>
  <si>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</si>
  <si>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</si>
  <si>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</si>
  <si>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</si>
  <si>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</si>
  <si>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</si>
  <si>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</si>
  <si>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</si>
  <si>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</si>
  <si>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</si>
  <si>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</si>
  <si>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</si>
  <si>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</si>
  <si>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</si>
  <si>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</si>
  <si>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</si>
  <si>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</si>
  <si>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</si>
  <si>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</si>
  <si>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</si>
  <si>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</si>
  <si>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</si>
  <si>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</si>
  <si>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</si>
  <si>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</si>
  <si>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</si>
  <si>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</si>
  <si>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</si>
  <si>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</si>
  <si>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</si>
  <si>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</si>
  <si>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</si>
  <si>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</si>
  <si>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</si>
  <si>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</si>
  <si>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</si>
  <si>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</si>
  <si>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</si>
  <si>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</si>
  <si>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</si>
  <si>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</si>
  <si>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</si>
  <si>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</si>
  <si>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</si>
  <si>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</si>
  <si>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</si>
  <si>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</si>
  <si>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</si>
  <si>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</si>
  <si>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</si>
  <si>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</si>
  <si>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</si>
  <si>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</si>
  <si>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</si>
  <si>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</si>
  <si>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</si>
  <si>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</si>
  <si>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</si>
  <si>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</si>
  <si>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</si>
  <si>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</si>
  <si>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</si>
  <si>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</si>
  <si>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</si>
  <si>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</si>
  <si>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</si>
  <si>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</si>
  <si>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</si>
  <si>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</si>
  <si>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</si>
  <si>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</si>
  <si>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</si>
  <si>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</si>
  <si>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</si>
  <si>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</si>
  <si>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</si>
  <si>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</si>
  <si>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</si>
  <si>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</si>
  <si>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</si>
  <si>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</si>
  <si>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</si>
  <si>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</si>
  <si>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</si>
  <si>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</si>
  <si>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</si>
  <si>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</si>
  <si>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</si>
  <si>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</si>
  <si>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</si>
  <si>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</si>
  <si>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</si>
  <si>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</si>
  <si>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</si>
  <si>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</si>
  <si>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</si>
  <si>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</si>
  <si>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</si>
  <si>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</si>
  <si>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</si>
  <si>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</si>
  <si>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</si>
  <si>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</si>
  <si>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</si>
  <si>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</si>
  <si>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</si>
  <si>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</si>
  <si>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</si>
  <si>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</si>
  <si>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</si>
  <si>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</si>
  <si>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</si>
  <si>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</si>
  <si>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</si>
  <si>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</si>
  <si>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</si>
  <si>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</si>
  <si>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</si>
  <si>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</si>
  <si>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</si>
  <si>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</si>
  <si>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</si>
  <si>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</si>
  <si>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</si>
  <si>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</si>
  <si>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</si>
  <si>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</si>
  <si>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</si>
  <si>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</si>
  <si>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</si>
  <si>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</si>
  <si>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</si>
  <si>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</si>
  <si>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</si>
  <si>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</si>
  <si>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</si>
  <si>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</si>
  <si>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</si>
  <si>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</si>
  <si>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</si>
  <si>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</si>
  <si>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</si>
  <si>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</si>
  <si>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</si>
  <si>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</si>
  <si>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</si>
  <si>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</si>
  <si>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</si>
  <si>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</si>
  <si>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</si>
  <si>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</si>
  <si>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</si>
  <si>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</si>
  <si>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</si>
  <si>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</si>
  <si>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</si>
  <si>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</si>
  <si>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</si>
  <si>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</si>
  <si>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</si>
  <si>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</si>
  <si>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</si>
  <si>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</si>
  <si>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</si>
  <si>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</si>
  <si>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</si>
  <si>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</si>
  <si>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</si>
  <si>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</si>
  <si>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</si>
  <si>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</si>
  <si>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</si>
  <si>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</si>
  <si>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</si>
  <si>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</si>
  <si>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</si>
  <si>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</si>
  <si>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</si>
  <si>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</si>
  <si>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</si>
  <si>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</si>
  <si>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</si>
  <si>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</si>
  <si>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</si>
  <si>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</si>
  <si>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</si>
  <si>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</si>
  <si>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</si>
  <si>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</si>
  <si>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</si>
  <si>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</si>
  <si>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</si>
  <si>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</si>
  <si>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</si>
  <si>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</si>
  <si>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</si>
  <si>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</si>
  <si>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</si>
  <si>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</si>
  <si>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</si>
  <si>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</si>
  <si>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</si>
  <si>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</si>
  <si>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</si>
  <si>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</si>
  <si>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</si>
  <si>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</si>
  <si>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</si>
  <si>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</si>
  <si>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</si>
  <si>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</si>
  <si>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</si>
  <si>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</si>
  <si>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</si>
  <si>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</si>
  <si>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</si>
  <si>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</si>
  <si>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</si>
  <si>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</si>
  <si>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</si>
  <si>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</si>
  <si>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</si>
  <si>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</si>
  <si>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</si>
  <si>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</si>
  <si>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</si>
  <si>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</si>
  <si>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</si>
  <si>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</si>
  <si>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</si>
  <si>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</si>
  <si>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</si>
  <si>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</si>
  <si>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</si>
  <si>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</si>
  <si>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</si>
  <si>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</si>
  <si>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</si>
  <si>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</si>
  <si>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</si>
  <si>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</si>
  <si>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</si>
  <si>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</si>
  <si>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</si>
  <si>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</si>
  <si>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</si>
  <si>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</si>
  <si>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</si>
  <si>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</si>
  <si>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</si>
  <si>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</si>
  <si>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</si>
  <si>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</si>
  <si>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</si>
  <si>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</si>
  <si>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</si>
  <si>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</si>
  <si>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</si>
  <si>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</si>
  <si>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</si>
  <si>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</si>
  <si>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</si>
  <si>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</si>
  <si>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</si>
  <si>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</si>
  <si>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</si>
  <si>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</si>
  <si>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</si>
  <si>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</si>
  <si>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</si>
  <si>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</si>
  <si>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</si>
  <si>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</si>
  <si>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</si>
  <si>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</si>
  <si>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</si>
  <si>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</si>
  <si>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</si>
  <si>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</si>
  <si>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</si>
  <si>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</si>
  <si>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</si>
  <si>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</si>
  <si>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</si>
  <si>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</si>
  <si>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</si>
  <si>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</si>
  <si>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</si>
  <si>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</si>
  <si>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</si>
  <si>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</si>
  <si>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</si>
  <si>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</si>
  <si>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</si>
  <si>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</si>
  <si>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</si>
  <si>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</si>
  <si>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</si>
  <si>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</si>
  <si>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</si>
  <si>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</si>
  <si>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</si>
  <si>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</si>
  <si>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</si>
  <si>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</si>
  <si>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</si>
  <si>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</si>
  <si>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</si>
  <si>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</si>
  <si>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</si>
  <si>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</si>
  <si>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</si>
  <si>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</si>
  <si>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</si>
  <si>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</si>
  <si>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</si>
  <si>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</si>
  <si>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</si>
  <si>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</si>
  <si>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</si>
  <si>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</si>
  <si>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</si>
  <si>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</si>
  <si>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</si>
  <si>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</si>
  <si>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</si>
  <si>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</si>
  <si>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</si>
  <si>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</si>
  <si>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</si>
  <si>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</si>
  <si>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</si>
  <si>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</si>
  <si>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</si>
  <si>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</si>
  <si>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</si>
  <si>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</si>
  <si>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</si>
  <si>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</si>
  <si>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</si>
  <si>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</si>
  <si>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</si>
  <si>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</si>
  <si>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</si>
  <si>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</si>
  <si>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</si>
  <si>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</si>
  <si>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</si>
  <si>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</si>
  <si>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</si>
  <si>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</si>
  <si>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</si>
  <si>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</si>
  <si>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</si>
  <si>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</si>
  <si>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</si>
  <si>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</si>
  <si>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</si>
  <si>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</si>
  <si>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</si>
  <si>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</si>
  <si>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</si>
  <si>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</si>
  <si>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</si>
  <si>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</si>
  <si>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</si>
  <si>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</si>
  <si>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</si>
  <si>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</si>
  <si>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</si>
  <si>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</si>
  <si>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</si>
  <si>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</si>
  <si>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</si>
  <si>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</si>
  <si>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</si>
  <si>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</si>
  <si>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</si>
  <si>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</si>
  <si>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</si>
  <si>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</si>
  <si>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</si>
  <si>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</si>
  <si>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</si>
  <si>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</si>
  <si>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</si>
  <si>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</si>
  <si>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</si>
  <si>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</si>
  <si>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</si>
  <si>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</si>
  <si>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</si>
  <si>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</si>
  <si>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</si>
  <si>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</si>
  <si>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</si>
  <si>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</si>
  <si>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</si>
  <si>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</si>
  <si>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</si>
  <si>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</si>
  <si>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</si>
  <si>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</si>
  <si>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</si>
  <si>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</si>
  <si>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</si>
  <si>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</si>
  <si>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</si>
  <si>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</si>
  <si>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</si>
  <si>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</si>
  <si>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</si>
  <si>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</si>
  <si>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</si>
  <si>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</si>
  <si>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</si>
  <si>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</si>
  <si>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</si>
  <si>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</si>
  <si>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</si>
  <si>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</si>
  <si>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</si>
  <si>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</si>
  <si>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</si>
  <si>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</si>
  <si>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</si>
  <si>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</si>
  <si>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</si>
  <si>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</si>
  <si>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</si>
  <si>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</si>
  <si>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</si>
  <si>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</si>
  <si>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</si>
  <si>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</si>
  <si>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</si>
  <si>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</si>
  <si>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</si>
  <si>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</si>
  <si>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</si>
  <si>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</si>
  <si>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</si>
  <si>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</si>
  <si>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</si>
  <si>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</si>
  <si>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</si>
  <si>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</si>
  <si>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</si>
  <si>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</si>
  <si>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</si>
  <si>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</si>
  <si>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</si>
  <si>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</si>
  <si>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</si>
  <si>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</si>
  <si>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</si>
  <si>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</si>
  <si>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</si>
  <si>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</si>
  <si>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</si>
  <si>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</si>
  <si>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</si>
  <si>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</si>
  <si>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</si>
  <si>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</si>
  <si>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</si>
  <si>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</si>
  <si>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</si>
  <si>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</si>
  <si>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</si>
  <si>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</si>
  <si>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</si>
  <si>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</si>
  <si>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</si>
  <si>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</si>
  <si>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</si>
  <si>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</si>
  <si>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</si>
  <si>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</si>
  <si>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</si>
  <si>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</si>
  <si>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</si>
  <si>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</si>
  <si>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</si>
  <si>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</si>
  <si>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</si>
  <si>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</si>
  <si>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</si>
  <si>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</si>
  <si>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</si>
  <si>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</si>
  <si>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</si>
  <si>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</si>
  <si>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</si>
  <si>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</si>
  <si>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</si>
  <si>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</si>
  <si>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</si>
  <si>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</si>
  <si>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</si>
  <si>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</si>
  <si>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</si>
  <si>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</si>
  <si>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</si>
  <si>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</si>
  <si>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</si>
  <si>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</si>
  <si>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</si>
  <si>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</si>
  <si>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</si>
  <si>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</si>
  <si>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</si>
  <si>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</si>
  <si>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</si>
  <si>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</si>
  <si>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</si>
  <si>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</si>
  <si>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</si>
  <si>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</si>
  <si>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</si>
  <si>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</si>
  <si>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</si>
  <si>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</si>
  <si>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</si>
  <si>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</si>
  <si>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</si>
  <si>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</si>
  <si>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</si>
  <si>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</si>
  <si>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</si>
  <si>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</si>
  <si>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</si>
  <si>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</si>
  <si>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</si>
  <si>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</si>
  <si>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</si>
  <si>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</si>
  <si>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</si>
  <si>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</si>
  <si>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</si>
  <si>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</si>
  <si>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</si>
  <si>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</si>
  <si>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</si>
  <si>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</si>
  <si>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</si>
  <si>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</si>
  <si>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</si>
  <si>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</si>
  <si>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</si>
  <si>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</si>
  <si>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</si>
  <si>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</si>
  <si>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</si>
  <si>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</si>
  <si>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</si>
  <si>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</si>
  <si>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</si>
  <si>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</si>
  <si>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</si>
  <si>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</si>
  <si>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</si>
  <si>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</si>
  <si>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</si>
  <si>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</si>
  <si>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</si>
  <si>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</si>
  <si>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</si>
  <si>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</si>
  <si>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</si>
  <si>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</si>
  <si>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</si>
  <si>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</si>
  <si>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</si>
  <si>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</si>
  <si>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</si>
  <si>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</si>
  <si>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</si>
  <si>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</si>
  <si>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</si>
  <si>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</si>
  <si>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</si>
  <si>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</si>
  <si>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</si>
  <si>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</si>
  <si>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</si>
  <si>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</si>
  <si>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</si>
  <si>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</si>
  <si>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</si>
  <si>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</si>
  <si>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</si>
  <si>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</si>
  <si>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</si>
  <si>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</si>
  <si>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</si>
  <si>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</si>
  <si>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</si>
  <si>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</si>
  <si>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</si>
  <si>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</si>
  <si>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</si>
  <si>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</si>
  <si>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</si>
  <si>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</si>
  <si>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</si>
  <si>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</si>
  <si>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</si>
  <si>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</si>
  <si>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</si>
  <si>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</si>
  <si>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</si>
  <si>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</si>
  <si>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</si>
  <si>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</si>
  <si>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</si>
  <si>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</si>
  <si>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</si>
  <si>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</si>
  <si>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</si>
  <si>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</si>
  <si>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</si>
  <si>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</si>
  <si>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</si>
  <si>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</si>
  <si>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</si>
  <si>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</si>
  <si>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</si>
  <si>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</si>
  <si>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</si>
  <si>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</si>
  <si>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</si>
  <si>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</si>
  <si>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</si>
  <si>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</si>
  <si>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</si>
  <si>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</si>
  <si>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</si>
  <si>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</si>
  <si>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</si>
  <si>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</si>
  <si>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</si>
  <si>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</si>
  <si>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</si>
  <si>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</si>
  <si>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</si>
  <si>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</si>
  <si>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</si>
  <si>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</si>
  <si>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</si>
  <si>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</si>
  <si>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</si>
  <si>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</si>
  <si>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</si>
  <si>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</si>
  <si>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</si>
  <si>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</si>
  <si>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</si>
  <si>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</si>
  <si>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</si>
  <si>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</si>
  <si>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</si>
  <si>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</si>
  <si>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</si>
  <si>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</si>
  <si>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</si>
  <si>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</si>
  <si>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</si>
  <si>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</si>
  <si>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</si>
  <si>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</si>
  <si>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</si>
  <si>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</si>
  <si>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</si>
  <si>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</si>
  <si>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</si>
  <si>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</si>
  <si>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</si>
  <si>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</si>
  <si>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</si>
  <si>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</si>
  <si>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</si>
  <si>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</si>
  <si>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</si>
  <si>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</si>
  <si>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</si>
  <si>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</si>
  <si>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</si>
  <si>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</si>
  <si>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</si>
  <si>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</si>
  <si>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</si>
  <si>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</si>
  <si>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</si>
  <si>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</si>
  <si>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</si>
  <si>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</si>
  <si>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</si>
  <si>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</si>
  <si>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</si>
  <si>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</si>
  <si>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</si>
  <si>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</si>
  <si>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</si>
  <si>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</si>
  <si>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</si>
  <si>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</si>
  <si>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</si>
  <si>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</si>
  <si>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</si>
  <si>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</si>
  <si>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</si>
  <si>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</si>
  <si>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</si>
  <si>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</si>
  <si>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</si>
  <si>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</si>
  <si>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</si>
  <si>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</si>
  <si>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</si>
  <si>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</si>
  <si>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</si>
  <si>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</si>
  <si>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</si>
  <si>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</si>
  <si>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</si>
  <si>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</si>
  <si>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</si>
  <si>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</si>
  <si>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</si>
  <si>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</si>
  <si>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</si>
  <si>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</si>
  <si>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</si>
  <si>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</si>
  <si>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</si>
  <si>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</si>
  <si>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</si>
  <si>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</si>
  <si>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</si>
  <si>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</si>
  <si>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</si>
  <si>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</si>
  <si>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</si>
  <si>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</si>
  <si>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</si>
  <si>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</si>
  <si>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</si>
  <si>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</si>
  <si>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</si>
  <si>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</si>
  <si>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</si>
  <si>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</si>
  <si>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</si>
  <si>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</si>
  <si>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</si>
  <si>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</si>
  <si>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</si>
  <si>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</si>
  <si>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</si>
  <si>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</si>
  <si>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</si>
  <si>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</si>
  <si>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</si>
  <si>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</si>
  <si>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</si>
  <si>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</si>
  <si>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</si>
  <si>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</si>
  <si>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</si>
  <si>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</si>
  <si>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</si>
  <si>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</si>
  <si>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</si>
  <si>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</si>
  <si>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</si>
  <si>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</si>
  <si>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</si>
  <si>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</si>
  <si>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</si>
  <si>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</si>
  <si>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</si>
  <si>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</si>
  <si>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</si>
  <si>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</si>
  <si>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</si>
  <si>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</si>
  <si>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</si>
  <si>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</si>
  <si>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</si>
  <si>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</si>
  <si>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</si>
  <si>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</si>
  <si>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</si>
  <si>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</si>
  <si>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</si>
  <si>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</si>
  <si>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</si>
  <si>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</si>
  <si>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</si>
  <si>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</si>
  <si>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</si>
  <si>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</si>
  <si>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</si>
  <si>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</si>
  <si>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</si>
  <si>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</si>
  <si>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</si>
  <si>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</si>
  <si>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</si>
  <si>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</si>
  <si>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</si>
  <si>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</si>
  <si>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</si>
  <si>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</si>
  <si>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</si>
  <si>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</si>
  <si>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</si>
  <si>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</si>
  <si>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</si>
  <si>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</si>
  <si>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</si>
  <si>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</si>
  <si>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</si>
  <si>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</si>
  <si>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</si>
  <si>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</si>
  <si>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</si>
  <si>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</si>
  <si>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</si>
  <si>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</si>
  <si>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</si>
  <si>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</si>
  <si>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</si>
  <si>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</si>
  <si>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</si>
  <si>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</si>
  <si>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</si>
  <si>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</si>
  <si>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</si>
  <si>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</si>
  <si>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</si>
  <si>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</si>
  <si>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</si>
  <si>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</si>
  <si>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</si>
  <si>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</si>
  <si>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</si>
  <si>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</si>
  <si>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</si>
  <si>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</si>
  <si>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</si>
  <si>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</si>
  <si>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</si>
  <si>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</si>
  <si>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</si>
  <si>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</si>
  <si>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</si>
  <si>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</si>
  <si>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</si>
  <si>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</si>
  <si>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</si>
  <si>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</si>
  <si>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</si>
  <si>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</si>
  <si>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</si>
  <si>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</si>
  <si>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</si>
  <si>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</si>
  <si>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</si>
  <si>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</si>
  <si>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</si>
  <si>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</si>
  <si>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</si>
  <si>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</si>
  <si>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</si>
  <si>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</si>
  <si>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</si>
  <si>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</si>
  <si>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</si>
  <si>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</si>
  <si>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</si>
  <si>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</si>
  <si>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</si>
  <si>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</si>
  <si>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</si>
  <si>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</si>
  <si>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</si>
  <si>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</si>
  <si>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</si>
  <si>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</si>
  <si>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</si>
  <si>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</si>
  <si>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</si>
  <si>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</si>
  <si>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</si>
  <si>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</si>
  <si>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</si>
  <si>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</si>
  <si>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</si>
  <si>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</si>
  <si>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</si>
  <si>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</si>
  <si>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</si>
  <si>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</si>
  <si>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</si>
  <si>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</si>
  <si>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</si>
  <si>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</si>
  <si>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</si>
  <si>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</si>
  <si>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</si>
  <si>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</si>
  <si>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</si>
  <si>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</si>
  <si>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</si>
  <si>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</si>
  <si>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</si>
  <si>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</si>
  <si>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</si>
  <si>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</si>
  <si>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</si>
  <si>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</si>
  <si>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</si>
  <si>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</si>
  <si>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</si>
  <si>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</si>
  <si>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</si>
  <si>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</si>
  <si>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</si>
  <si>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</si>
  <si>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</si>
  <si>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</si>
  <si>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</si>
  <si>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</si>
  <si>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</si>
  <si>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</si>
  <si>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</si>
  <si>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</si>
  <si>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</si>
  <si>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</si>
  <si>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</si>
  <si>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</si>
  <si>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</si>
  <si>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</si>
  <si>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</si>
  <si>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</si>
  <si>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</si>
  <si>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</si>
  <si>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</si>
  <si>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</si>
  <si>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</si>
  <si>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</si>
  <si>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</si>
  <si>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</si>
  <si>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</si>
  <si>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</si>
  <si>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</si>
  <si>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</si>
  <si>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</si>
  <si>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</si>
  <si>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</si>
  <si>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</si>
  <si>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</si>
  <si>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</si>
  <si>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</si>
  <si>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</si>
  <si>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</si>
  <si>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</si>
  <si>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</si>
  <si>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</si>
  <si>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</si>
  <si>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</si>
  <si>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</si>
  <si>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</si>
  <si>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</si>
  <si>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</si>
  <si>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</si>
  <si>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</si>
  <si>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</si>
  <si>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</si>
  <si>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</si>
  <si>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</si>
  <si>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</si>
  <si>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</si>
  <si>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</si>
  <si>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</si>
  <si>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</si>
  <si>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</si>
  <si>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</si>
  <si>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</si>
  <si>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</si>
  <si>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</si>
  <si>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</si>
  <si>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</si>
  <si>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</si>
  <si>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</si>
  <si>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</si>
  <si>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</si>
  <si>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</si>
  <si>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</si>
  <si>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</si>
  <si>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</si>
  <si>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</si>
  <si>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</si>
  <si>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</si>
  <si>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</si>
  <si>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</si>
  <si>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</si>
  <si>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</si>
  <si>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</si>
  <si>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</si>
  <si>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</si>
  <si>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</si>
  <si>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</si>
  <si>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</si>
  <si>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</si>
  <si>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</si>
  <si>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</si>
  <si>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</si>
  <si>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</si>
  <si>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</si>
  <si>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</si>
  <si>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</si>
  <si>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</si>
  <si>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</si>
  <si>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</si>
  <si>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</si>
  <si>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</si>
  <si>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</si>
  <si>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</si>
  <si>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</si>
  <si>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</si>
  <si>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</si>
  <si>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</si>
  <si>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</si>
  <si>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</si>
  <si>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</si>
  <si>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</si>
  <si>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</si>
  <si>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</si>
  <si>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</si>
  <si>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</si>
  <si>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</si>
  <si>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</si>
  <si>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</si>
  <si>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</si>
  <si>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</si>
  <si>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</si>
  <si>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</si>
  <si>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</si>
  <si>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</si>
  <si>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</si>
  <si>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</si>
  <si>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</si>
  <si>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</si>
  <si>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</si>
  <si>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</si>
  <si>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</si>
  <si>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</si>
  <si>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</si>
  <si>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</si>
  <si>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</si>
  <si>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</si>
  <si>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</si>
  <si>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</si>
  <si>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</si>
  <si>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</si>
  <si>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</si>
  <si>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</si>
  <si>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</si>
  <si>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</si>
  <si>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</si>
  <si>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</si>
  <si>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</si>
  <si>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</si>
  <si>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</si>
  <si>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</si>
  <si>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</si>
  <si>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</si>
  <si>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</si>
  <si>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</si>
  <si>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</si>
  <si>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</si>
  <si>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</si>
  <si>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</si>
  <si>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</si>
  <si>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</si>
  <si>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</si>
  <si>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</si>
  <si>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</si>
  <si>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</si>
  <si>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</si>
  <si>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</si>
  <si>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</si>
  <si>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</si>
  <si>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</si>
  <si>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</si>
  <si>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</si>
  <si>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</si>
  <si>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</si>
  <si>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</si>
  <si>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</si>
  <si>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</si>
  <si>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</si>
  <si>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</si>
  <si>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</si>
  <si>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</si>
  <si>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</si>
  <si>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</si>
  <si>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</si>
  <si>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</si>
  <si>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</si>
  <si>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</si>
  <si>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</si>
  <si>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</si>
  <si>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</si>
  <si>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</si>
  <si>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</si>
  <si>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</si>
  <si>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</si>
  <si>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</si>
  <si>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</si>
  <si>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</si>
  <si>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</si>
  <si>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</si>
  <si>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</si>
  <si>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</si>
  <si>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</si>
  <si>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</si>
  <si>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</si>
  <si>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</si>
  <si>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</si>
  <si>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</si>
  <si>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</si>
  <si>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</si>
  <si>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</si>
  <si>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</si>
  <si>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</si>
  <si>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</si>
  <si>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</si>
  <si>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</si>
  <si>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</si>
  <si>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</si>
  <si>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</si>
  <si>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</si>
  <si>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</si>
  <si>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</si>
  <si>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</si>
  <si>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</si>
  <si>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</si>
  <si>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</si>
  <si>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</si>
  <si>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</si>
  <si>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</si>
  <si>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</si>
  <si>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</si>
  <si>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</si>
  <si>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</si>
  <si>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</si>
  <si>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</si>
  <si>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</si>
  <si>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</si>
  <si>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</si>
  <si>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</si>
  <si>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</si>
  <si>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</si>
  <si>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</si>
  <si>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</si>
  <si>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</si>
  <si>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</si>
  <si>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</si>
  <si>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</si>
  <si>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</si>
  <si>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</si>
  <si>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</si>
  <si>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</si>
  <si>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</si>
  <si>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</si>
  <si>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</si>
  <si>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</si>
  <si>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</si>
  <si>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</si>
  <si>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</si>
  <si>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</si>
  <si>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</si>
  <si>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</si>
  <si>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</si>
  <si>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</si>
  <si>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</si>
  <si>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</si>
  <si>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</si>
  <si>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</si>
  <si>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</si>
  <si>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</si>
  <si>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</si>
  <si>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</si>
  <si>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</si>
  <si>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</si>
  <si>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</si>
  <si>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</si>
  <si>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</si>
  <si>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</si>
  <si>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</si>
  <si>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</si>
  <si>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</si>
  <si>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</si>
  <si>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</si>
  <si>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</si>
  <si>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</si>
  <si>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</si>
  <si>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</si>
  <si>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</si>
  <si>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</si>
  <si>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</si>
  <si>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</si>
  <si>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</si>
  <si>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</si>
  <si>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</si>
  <si>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</si>
  <si>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</si>
  <si>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</si>
  <si>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</si>
  <si>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</si>
  <si>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</si>
  <si>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</si>
  <si>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</si>
  <si>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</si>
  <si>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</si>
  <si>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</si>
  <si>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</si>
  <si>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</si>
  <si>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</si>
  <si>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</si>
  <si>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</si>
  <si>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</si>
  <si>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</si>
  <si>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</si>
  <si>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</si>
  <si>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</si>
  <si>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</si>
  <si>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</si>
  <si>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</si>
  <si>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</si>
  <si>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</si>
  <si>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</si>
  <si>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</si>
  <si>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</si>
  <si>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</si>
  <si>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</si>
  <si>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</si>
  <si>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</si>
  <si>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</si>
  <si>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</si>
  <si>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</si>
  <si>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</si>
  <si>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</si>
  <si>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</si>
  <si>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</si>
  <si>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</si>
  <si>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</si>
  <si>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</si>
  <si>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</si>
  <si>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</si>
  <si>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</si>
  <si>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</si>
  <si>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</si>
  <si>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</si>
  <si>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</si>
  <si>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</si>
  <si>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</si>
  <si>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</si>
  <si>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</si>
  <si>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</si>
  <si>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</si>
  <si>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</si>
  <si>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</si>
  <si>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</si>
  <si>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</si>
  <si>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</si>
  <si>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</si>
  <si>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</si>
  <si>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</si>
  <si>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</si>
  <si>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</si>
  <si>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</si>
  <si>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</si>
  <si>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</si>
  <si>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</si>
  <si>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</si>
  <si>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</si>
  <si>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</si>
  <si>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</si>
  <si>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</si>
  <si>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</si>
  <si>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</si>
  <si>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</si>
  <si>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</si>
  <si>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</si>
  <si>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</si>
  <si>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</si>
  <si>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</si>
  <si>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</si>
  <si>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</si>
  <si>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</si>
  <si>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</si>
  <si>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</si>
  <si>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</si>
  <si>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</si>
  <si>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</si>
  <si>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</si>
  <si>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</si>
  <si>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</si>
  <si>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</si>
  <si>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</si>
  <si>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</si>
  <si>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</si>
  <si>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</si>
  <si>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</si>
  <si>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</si>
  <si>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</si>
  <si>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</si>
  <si>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</si>
  <si>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</si>
  <si>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</si>
  <si>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</si>
  <si>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</si>
  <si>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</si>
  <si>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</si>
  <si>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</si>
  <si>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</si>
  <si>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</si>
  <si>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</si>
  <si>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</si>
  <si>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</si>
  <si>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</si>
  <si>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</si>
  <si>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</si>
  <si>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</si>
  <si>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</si>
  <si>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</si>
  <si>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</si>
  <si>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</si>
  <si>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</si>
  <si>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</si>
  <si>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</si>
  <si>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</si>
  <si>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</si>
  <si>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</si>
  <si>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</si>
  <si>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</si>
  <si>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</si>
  <si>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</si>
  <si>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</si>
  <si>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</si>
  <si>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</si>
  <si>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</si>
  <si>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</si>
  <si>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</si>
  <si>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</si>
  <si>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</si>
  <si>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</si>
  <si>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</si>
  <si>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</si>
  <si>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</si>
  <si>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</si>
  <si>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</si>
  <si>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</si>
  <si>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</si>
  <si>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</si>
  <si>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</si>
  <si>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</si>
  <si>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</si>
  <si>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</si>
  <si>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</si>
  <si>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</si>
  <si>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</si>
  <si>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</si>
  <si>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</si>
  <si>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</si>
  <si>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</si>
  <si>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</si>
  <si>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</si>
  <si>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</si>
  <si>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</si>
  <si>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</si>
  <si>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</si>
  <si>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</si>
  <si>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</si>
  <si>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</si>
  <si>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</si>
  <si>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</si>
  <si>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</si>
  <si>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</si>
  <si>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</si>
  <si>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</si>
  <si>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</si>
  <si>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</si>
  <si>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</si>
  <si>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</si>
  <si>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</si>
  <si>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</si>
  <si>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</si>
  <si>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</si>
  <si>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</si>
  <si>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</si>
  <si>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</si>
  <si>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</si>
  <si>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</si>
  <si>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</si>
  <si>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</si>
  <si>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</si>
  <si>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</si>
  <si>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</si>
  <si>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</si>
  <si>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沖縄県知事</t>
    <rPh sb="0" eb="3">
      <t>オキナワケン</t>
    </rPh>
    <rPh sb="3" eb="5">
      <t>チジ</t>
    </rPh>
    <phoneticPr fontId="45"/>
  </si>
  <si>
    <t>その他市町村が要求する資料</t>
    <rPh sb="2" eb="3">
      <t>タ</t>
    </rPh>
    <rPh sb="3" eb="6">
      <t>シチョウソン</t>
    </rPh>
    <rPh sb="7" eb="9">
      <t>ヨウキュウ</t>
    </rPh>
    <rPh sb="11" eb="13">
      <t>シリョウ</t>
    </rPh>
    <phoneticPr fontId="8"/>
  </si>
  <si>
    <t>各市町村が審査のために必要と判断した資料
市町村が要求する場合は必須</t>
    <rPh sb="0" eb="1">
      <t>カク</t>
    </rPh>
    <rPh sb="1" eb="4">
      <t>シチョウソン</t>
    </rPh>
    <rPh sb="5" eb="7">
      <t>シンサ</t>
    </rPh>
    <rPh sb="11" eb="13">
      <t>ヒツヨウ</t>
    </rPh>
    <rPh sb="14" eb="16">
      <t>ハンダン</t>
    </rPh>
    <rPh sb="18" eb="20">
      <t>シリョウ</t>
    </rPh>
    <rPh sb="21" eb="24">
      <t>シチョウソン</t>
    </rPh>
    <rPh sb="25" eb="27">
      <t>ヨウキュウ</t>
    </rPh>
    <rPh sb="29" eb="31">
      <t>バアイ</t>
    </rPh>
    <rPh sb="32" eb="34">
      <t>ヒッス</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</si>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</sst>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7" fillId="0" borderId="5" xfId="0" applyFont="1" applyBorder="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420" t="s">
        <v>8960</v>
      </c>
      <c r="F5" s="420"/>
      <c r="G5" s="421"/>
    </row>
    <row r="6" spans="1:7" ht="39.6" customHeight="1">
      <c r="C6" s="43" t="s">
        <v>8036</v>
      </c>
      <c r="D6" s="44" t="s">
        <v>8955</v>
      </c>
      <c r="E6" s="407" t="s">
        <v>8956</v>
      </c>
      <c r="F6" s="408"/>
      <c r="G6" s="409"/>
    </row>
    <row r="7" spans="1:7" ht="39.6" customHeight="1">
      <c r="C7" s="43" t="s">
        <v>8968</v>
      </c>
      <c r="D7" s="44" t="s">
        <v>8951</v>
      </c>
      <c r="E7" s="413" t="s">
        <v>8957</v>
      </c>
      <c r="F7" s="414"/>
      <c r="G7" s="415"/>
    </row>
    <row r="8" spans="1:7" ht="39.6" customHeight="1">
      <c r="C8" s="43" t="s">
        <v>8038</v>
      </c>
      <c r="D8" s="44" t="s">
        <v>8950</v>
      </c>
      <c r="E8" s="407" t="s">
        <v>8978</v>
      </c>
      <c r="F8" s="408"/>
      <c r="G8" s="409"/>
    </row>
    <row r="9" spans="1:7" ht="39.6" customHeight="1">
      <c r="C9" s="43" t="s">
        <v>8039</v>
      </c>
      <c r="D9" s="44" t="s">
        <v>8953</v>
      </c>
      <c r="E9" s="407" t="s">
        <v>8954</v>
      </c>
      <c r="F9" s="408"/>
      <c r="G9" s="409"/>
    </row>
    <row r="10" spans="1:7"/>
    <row r="11" spans="1:7" ht="24">
      <c r="B11" s="28" t="s">
        <v>9088</v>
      </c>
      <c r="C11" s="42"/>
    </row>
    <row r="12" spans="1:7" ht="19.5">
      <c r="B12" s="23" t="s">
        <v>9090</v>
      </c>
      <c r="C12" s="23"/>
    </row>
    <row r="13" spans="1:7">
      <c r="C13" s="29" t="s">
        <v>194</v>
      </c>
      <c r="D13" s="29" t="s">
        <v>8959</v>
      </c>
      <c r="E13" s="419" t="s">
        <v>8960</v>
      </c>
      <c r="F13" s="420"/>
      <c r="G13" s="421"/>
    </row>
    <row r="14" spans="1:7" ht="39" customHeight="1">
      <c r="C14" s="43" t="s">
        <v>8967</v>
      </c>
      <c r="D14" s="50" t="s">
        <v>8958</v>
      </c>
      <c r="E14" s="407" t="s">
        <v>8965</v>
      </c>
      <c r="F14" s="408"/>
      <c r="G14" s="409"/>
    </row>
    <row r="15" spans="1:7" ht="39" customHeight="1">
      <c r="C15" s="43" t="s">
        <v>8968</v>
      </c>
      <c r="D15" s="50" t="s">
        <v>8961</v>
      </c>
      <c r="E15" s="407" t="s">
        <v>8962</v>
      </c>
      <c r="F15" s="408"/>
      <c r="G15" s="409"/>
    </row>
    <row r="16" spans="1:7" ht="39" customHeight="1">
      <c r="C16" s="43" t="s">
        <v>8969</v>
      </c>
      <c r="D16" s="50" t="s">
        <v>8963</v>
      </c>
      <c r="E16" s="407" t="s">
        <v>8964</v>
      </c>
      <c r="F16" s="408"/>
      <c r="G16" s="409"/>
    </row>
    <row r="17" spans="2:12" ht="39" customHeight="1">
      <c r="C17" s="43" t="s">
        <v>8970</v>
      </c>
      <c r="D17" s="50" t="s">
        <v>8966</v>
      </c>
      <c r="E17" s="407" t="s">
        <v>9066</v>
      </c>
      <c r="F17" s="408"/>
      <c r="G17" s="409"/>
    </row>
    <row r="18" spans="2:12" ht="39" customHeight="1">
      <c r="C18" s="43" t="s">
        <v>8971</v>
      </c>
      <c r="D18" s="50" t="s">
        <v>8518</v>
      </c>
      <c r="E18" s="410" t="s">
        <v>9016</v>
      </c>
      <c r="F18" s="411"/>
      <c r="G18" s="412"/>
    </row>
    <row r="19" spans="2:12" s="25" customFormat="1" ht="18" customHeight="1">
      <c r="D19" s="23"/>
      <c r="E19" s="23"/>
      <c r="F19" s="23"/>
      <c r="G19" s="23"/>
      <c r="J19" s="24"/>
      <c r="K19" s="26"/>
      <c r="L19" s="27"/>
    </row>
    <row r="20" spans="2:12" ht="19.5">
      <c r="B20" s="23" t="s">
        <v>9089</v>
      </c>
      <c r="C20" s="23"/>
    </row>
    <row r="21" spans="2:12">
      <c r="C21" s="29" t="s">
        <v>194</v>
      </c>
      <c r="D21" s="29" t="s">
        <v>8972</v>
      </c>
      <c r="E21" s="419" t="s">
        <v>8960</v>
      </c>
      <c r="F21" s="420"/>
      <c r="G21" s="421"/>
    </row>
    <row r="22" spans="2:12" ht="39" customHeight="1">
      <c r="C22" s="397" t="s">
        <v>8967</v>
      </c>
      <c r="D22" s="400" t="s">
        <v>8558</v>
      </c>
      <c r="E22" s="404" t="s">
        <v>8985</v>
      </c>
      <c r="F22" s="405"/>
      <c r="G22" s="406"/>
    </row>
    <row r="23" spans="2:12" ht="27.6" customHeight="1">
      <c r="C23" s="398"/>
      <c r="D23" s="401"/>
      <c r="E23" s="403" t="s">
        <v>8996</v>
      </c>
      <c r="F23" s="46" t="s">
        <v>8973</v>
      </c>
      <c r="G23" s="44" t="s">
        <v>8987</v>
      </c>
    </row>
    <row r="24" spans="2:12" ht="27.6" customHeight="1">
      <c r="C24" s="398"/>
      <c r="D24" s="401"/>
      <c r="E24" s="403"/>
      <c r="F24" s="52" t="s">
        <v>8974</v>
      </c>
      <c r="G24" s="44" t="s">
        <v>8988</v>
      </c>
    </row>
    <row r="25" spans="2:12" ht="27.6" customHeight="1">
      <c r="C25" s="398"/>
      <c r="D25" s="401"/>
      <c r="E25" s="403"/>
      <c r="F25" s="43" t="s">
        <v>8977</v>
      </c>
      <c r="G25" s="44" t="s">
        <v>8989</v>
      </c>
    </row>
    <row r="26" spans="2:12" ht="27.6" customHeight="1">
      <c r="C26" s="398"/>
      <c r="D26" s="401"/>
      <c r="E26" s="403"/>
      <c r="F26" s="43" t="s">
        <v>8975</v>
      </c>
      <c r="G26" s="44" t="s">
        <v>8990</v>
      </c>
    </row>
    <row r="27" spans="2:12" ht="27.6" customHeight="1">
      <c r="C27" s="398"/>
      <c r="D27" s="401"/>
      <c r="E27" s="403"/>
      <c r="F27" s="43" t="s">
        <v>8976</v>
      </c>
      <c r="G27" s="44" t="s">
        <v>8991</v>
      </c>
    </row>
    <row r="28" spans="2:12" ht="27.6" customHeight="1">
      <c r="C28" s="399"/>
      <c r="D28" s="402"/>
      <c r="E28" s="403"/>
      <c r="F28" s="53"/>
      <c r="G28" s="44" t="s">
        <v>8992</v>
      </c>
    </row>
    <row r="29" spans="2:12" ht="54.75" customHeight="1">
      <c r="C29" s="43" t="s">
        <v>8968</v>
      </c>
      <c r="D29" s="50" t="s">
        <v>190</v>
      </c>
      <c r="E29" s="413" t="s">
        <v>9041</v>
      </c>
      <c r="F29" s="414"/>
      <c r="G29" s="415"/>
    </row>
    <row r="30" spans="2:12">
      <c r="C30" s="397" t="s">
        <v>8969</v>
      </c>
      <c r="D30" s="400" t="s">
        <v>8622</v>
      </c>
      <c r="E30" s="416" t="s">
        <v>8993</v>
      </c>
      <c r="F30" s="417"/>
      <c r="G30" s="418"/>
    </row>
    <row r="31" spans="2:12" ht="39" customHeight="1">
      <c r="C31" s="398"/>
      <c r="D31" s="401"/>
      <c r="E31" s="403" t="s">
        <v>8997</v>
      </c>
      <c r="F31" s="45" t="s">
        <v>8933</v>
      </c>
      <c r="G31" s="54" t="s">
        <v>8986</v>
      </c>
    </row>
    <row r="32" spans="2:12" ht="39" customHeight="1">
      <c r="C32" s="398"/>
      <c r="D32" s="401"/>
      <c r="E32" s="403"/>
      <c r="F32" s="45" t="s">
        <v>8979</v>
      </c>
      <c r="G32" s="55" t="s">
        <v>8980</v>
      </c>
    </row>
    <row r="33" spans="2:7" ht="39" customHeight="1">
      <c r="C33" s="398"/>
      <c r="D33" s="401"/>
      <c r="E33" s="403"/>
      <c r="F33" s="45" t="s">
        <v>8981</v>
      </c>
      <c r="G33" s="51" t="s">
        <v>8982</v>
      </c>
    </row>
    <row r="34" spans="2:7" ht="56.25">
      <c r="C34" s="398"/>
      <c r="D34" s="401"/>
      <c r="E34" s="403"/>
      <c r="F34" s="43" t="s">
        <v>8624</v>
      </c>
      <c r="G34" s="54" t="s">
        <v>8994</v>
      </c>
    </row>
    <row r="35" spans="2:7" ht="39" customHeight="1">
      <c r="C35" s="399"/>
      <c r="D35" s="402"/>
      <c r="E35" s="403"/>
      <c r="F35" s="43" t="s">
        <v>8983</v>
      </c>
      <c r="G35" s="55" t="s">
        <v>8984</v>
      </c>
    </row>
    <row r="36" spans="2:7" ht="128.25" customHeight="1">
      <c r="C36" s="43" t="s">
        <v>8970</v>
      </c>
      <c r="D36" s="50" t="s">
        <v>8626</v>
      </c>
      <c r="E36" s="407" t="s">
        <v>8998</v>
      </c>
      <c r="F36" s="411"/>
      <c r="G36" s="412"/>
    </row>
    <row r="37" spans="2:7" ht="18.75" customHeight="1"/>
    <row r="38" spans="2:7" ht="19.5">
      <c r="B38" s="23" t="s">
        <v>8995</v>
      </c>
    </row>
    <row r="39" spans="2:7" ht="19.5">
      <c r="C39" s="23" t="s">
        <v>9012</v>
      </c>
    </row>
    <row r="40" spans="2:7">
      <c r="C40" s="33" t="s">
        <v>194</v>
      </c>
      <c r="D40" s="419" t="s">
        <v>9013</v>
      </c>
      <c r="E40" s="420"/>
      <c r="F40" s="420"/>
      <c r="G40" s="421"/>
    </row>
    <row r="41" spans="2:7" ht="57" customHeight="1">
      <c r="C41" s="43" t="s">
        <v>8036</v>
      </c>
      <c r="D41" s="407" t="s">
        <v>9040</v>
      </c>
      <c r="E41" s="408"/>
      <c r="F41" s="408"/>
      <c r="G41" s="409"/>
    </row>
    <row r="42" spans="2:7" ht="39" customHeight="1">
      <c r="C42" s="43" t="s">
        <v>8037</v>
      </c>
      <c r="D42" s="407" t="s">
        <v>9014</v>
      </c>
      <c r="E42" s="408"/>
      <c r="F42" s="408"/>
      <c r="G42" s="409"/>
    </row>
    <row r="43" spans="2:7" ht="39" customHeight="1">
      <c r="C43" s="43" t="s">
        <v>8038</v>
      </c>
      <c r="D43" s="407" t="s">
        <v>9015</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J62" sqref="J6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4" t="s">
        <v>189</v>
      </c>
      <c r="E5" s="435"/>
      <c r="F5" s="436"/>
      <c r="G5" s="218" t="s">
        <v>8558</v>
      </c>
      <c r="H5" s="219" t="s">
        <v>190</v>
      </c>
      <c r="I5" s="218" t="s">
        <v>8622</v>
      </c>
      <c r="J5" s="220" t="s">
        <v>8626</v>
      </c>
    </row>
    <row r="6" spans="1:10" ht="33" customHeight="1" thickBot="1">
      <c r="C6" s="221" t="s">
        <v>8036</v>
      </c>
      <c r="D6" s="479" t="s">
        <v>8109</v>
      </c>
      <c r="E6" s="480"/>
      <c r="F6" s="481"/>
      <c r="G6" s="304" t="str">
        <f>IF(ISBLANK(H6),"必須","入力済")</f>
        <v>必須</v>
      </c>
      <c r="H6" s="87"/>
      <c r="I6" s="222" t="s">
        <v>8933</v>
      </c>
      <c r="J6" s="351" t="s">
        <v>9018</v>
      </c>
    </row>
    <row r="7" spans="1:10" ht="33" customHeight="1" thickBot="1">
      <c r="C7" s="223" t="s">
        <v>8037</v>
      </c>
      <c r="D7" s="458" t="s">
        <v>184</v>
      </c>
      <c r="E7" s="459"/>
      <c r="F7" s="460"/>
      <c r="G7" s="304" t="str">
        <f>IF(ISBLANK(H7),"必須","入力済")</f>
        <v>必須</v>
      </c>
      <c r="H7" s="88"/>
      <c r="I7" s="224" t="s">
        <v>8933</v>
      </c>
      <c r="J7" s="352" t="s">
        <v>9019</v>
      </c>
    </row>
    <row r="8" spans="1:10" ht="33" customHeight="1">
      <c r="C8" s="225" t="s">
        <v>8038</v>
      </c>
      <c r="D8" s="452" t="s">
        <v>8559</v>
      </c>
      <c r="E8" s="425" t="s">
        <v>8594</v>
      </c>
      <c r="F8" s="426"/>
      <c r="G8" s="304" t="str">
        <f>IF(ISBLANK(H8),"必須","入力済")</f>
        <v>必須</v>
      </c>
      <c r="H8" s="63"/>
      <c r="I8" s="226" t="s">
        <v>8624</v>
      </c>
      <c r="J8" s="353" t="s">
        <v>8623</v>
      </c>
    </row>
    <row r="9" spans="1:10" ht="33">
      <c r="C9" s="227" t="s">
        <v>8039</v>
      </c>
      <c r="D9" s="453"/>
      <c r="E9" s="461" t="s">
        <v>8751</v>
      </c>
      <c r="F9" s="462"/>
      <c r="G9" s="305" t="str">
        <f>IF(ISBLANK(H9),"必須","入力済")</f>
        <v>必須</v>
      </c>
      <c r="H9" s="59"/>
      <c r="I9" s="228" t="s">
        <v>8788</v>
      </c>
      <c r="J9" s="354" t="s">
        <v>8625</v>
      </c>
    </row>
    <row r="10" spans="1:10" ht="33" customHeight="1" thickBot="1">
      <c r="C10" s="229" t="s">
        <v>8040</v>
      </c>
      <c r="D10" s="454"/>
      <c r="E10" s="437" t="s">
        <v>8087</v>
      </c>
      <c r="F10" s="439"/>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4" t="s">
        <v>189</v>
      </c>
      <c r="E13" s="435"/>
      <c r="F13" s="436"/>
      <c r="G13" s="218" t="s">
        <v>8558</v>
      </c>
      <c r="H13" s="219" t="s">
        <v>190</v>
      </c>
      <c r="I13" s="218" t="s">
        <v>8622</v>
      </c>
      <c r="J13" s="220" t="s">
        <v>8626</v>
      </c>
    </row>
    <row r="14" spans="1:10" ht="33">
      <c r="C14" s="225" t="s">
        <v>8036</v>
      </c>
      <c r="D14" s="422" t="s">
        <v>8595</v>
      </c>
      <c r="E14" s="425" t="s">
        <v>186</v>
      </c>
      <c r="F14" s="426"/>
      <c r="G14" s="304" t="str">
        <f>IF(ISBLANK(H14), IF(H15="国外", "該当の場合は必須", "必須"), "入力済")</f>
        <v>必須</v>
      </c>
      <c r="H14" s="121"/>
      <c r="I14" s="231" t="s">
        <v>8787</v>
      </c>
      <c r="J14" s="356" t="s">
        <v>9020</v>
      </c>
    </row>
    <row r="15" spans="1:10" ht="33" customHeight="1">
      <c r="C15" s="232" t="s">
        <v>8037</v>
      </c>
      <c r="D15" s="453"/>
      <c r="E15" s="455" t="s">
        <v>188</v>
      </c>
      <c r="F15" s="456"/>
      <c r="G15" s="307" t="str">
        <f>IF(ISBLANK(H15),"必須","入力済")</f>
        <v>必須</v>
      </c>
      <c r="H15" s="56"/>
      <c r="I15" s="233" t="s">
        <v>8624</v>
      </c>
      <c r="J15" s="357" t="s">
        <v>8627</v>
      </c>
    </row>
    <row r="16" spans="1:10" ht="33" customHeight="1">
      <c r="C16" s="227" t="s">
        <v>8038</v>
      </c>
      <c r="D16" s="453"/>
      <c r="E16" s="455" t="s">
        <v>187</v>
      </c>
      <c r="F16" s="456"/>
      <c r="G16" s="307" t="str">
        <f>IF(ISBLANK(H16),"必須","入力済")</f>
        <v>必須</v>
      </c>
      <c r="H16" s="56"/>
      <c r="I16" s="233" t="s">
        <v>8624</v>
      </c>
      <c r="J16" s="357" t="s">
        <v>8628</v>
      </c>
    </row>
    <row r="17" spans="3:10" ht="33">
      <c r="C17" s="227" t="s">
        <v>8039</v>
      </c>
      <c r="D17" s="453"/>
      <c r="E17" s="482" t="s">
        <v>8754</v>
      </c>
      <c r="F17" s="483"/>
      <c r="G17" s="307" t="str">
        <f>IF(ISBLANK(H17),"必須","入力済")</f>
        <v>必須</v>
      </c>
      <c r="H17" s="118"/>
      <c r="I17" s="234" t="s">
        <v>8788</v>
      </c>
      <c r="J17" s="357" t="s">
        <v>8750</v>
      </c>
    </row>
    <row r="18" spans="3:10" ht="33.75" thickBot="1">
      <c r="C18" s="229" t="s">
        <v>8040</v>
      </c>
      <c r="D18" s="454"/>
      <c r="E18" s="471" t="s">
        <v>8755</v>
      </c>
      <c r="F18" s="472"/>
      <c r="G18" s="307" t="str">
        <f>IF(ISBLANK(H18),"該当の場合は必須","入力済")</f>
        <v>該当の場合は必須</v>
      </c>
      <c r="H18" s="122"/>
      <c r="I18" s="235" t="s">
        <v>8789</v>
      </c>
      <c r="J18" s="358" t="s">
        <v>9021</v>
      </c>
    </row>
    <row r="19" spans="3:10" ht="33" customHeight="1">
      <c r="C19" s="225" t="s">
        <v>8535</v>
      </c>
      <c r="D19" s="422" t="s">
        <v>8601</v>
      </c>
      <c r="E19" s="425" t="s">
        <v>8560</v>
      </c>
      <c r="F19" s="426"/>
      <c r="G19" s="304" t="str">
        <f>IF(ISBLANK(H19),"必須","入力済")</f>
        <v>必須</v>
      </c>
      <c r="H19" s="63"/>
      <c r="I19" s="236" t="s">
        <v>8624</v>
      </c>
      <c r="J19" s="359" t="s">
        <v>9083</v>
      </c>
    </row>
    <row r="20" spans="3:10" ht="49.5">
      <c r="C20" s="227" t="s">
        <v>8536</v>
      </c>
      <c r="D20" s="453"/>
      <c r="E20" s="455" t="str">
        <f>IF(H19="", "氏名（法人の場合は法人名）", IF(H19="個人", "氏名", "法人名"))</f>
        <v>氏名（法人の場合は法人名）</v>
      </c>
      <c r="F20" s="456"/>
      <c r="G20" s="308" t="str">
        <f>IF(ISBLANK(H20),"必須","入力済")</f>
        <v>必須</v>
      </c>
      <c r="H20" s="118"/>
      <c r="I20" s="237" t="s">
        <v>8789</v>
      </c>
      <c r="J20" s="357" t="s">
        <v>8767</v>
      </c>
    </row>
    <row r="21" spans="3:10" ht="49.5">
      <c r="C21" s="227" t="s">
        <v>8537</v>
      </c>
      <c r="D21" s="453"/>
      <c r="E21" s="473" t="s">
        <v>9068</v>
      </c>
      <c r="F21" s="474"/>
      <c r="G21" s="305" t="str">
        <f>IF(ISBLANK(H21),"必須","入力済")</f>
        <v>必須</v>
      </c>
      <c r="H21" s="119"/>
      <c r="I21" s="238" t="s">
        <v>8789</v>
      </c>
      <c r="J21" s="354" t="s">
        <v>8768</v>
      </c>
    </row>
    <row r="22" spans="3:10" ht="33">
      <c r="C22" s="227" t="s">
        <v>8538</v>
      </c>
      <c r="D22" s="453"/>
      <c r="E22" s="455" t="s">
        <v>8472</v>
      </c>
      <c r="F22" s="456"/>
      <c r="G22" s="309" t="str">
        <f>IF(ISBLANK(H22),"必須","入力済")</f>
        <v>必須</v>
      </c>
      <c r="H22" s="118"/>
      <c r="I22" s="237" t="s">
        <v>8787</v>
      </c>
      <c r="J22" s="357" t="s">
        <v>8630</v>
      </c>
    </row>
    <row r="23" spans="3:10" ht="49.5" customHeight="1">
      <c r="C23" s="227" t="s">
        <v>8539</v>
      </c>
      <c r="D23" s="453"/>
      <c r="E23" s="455" t="s">
        <v>8467</v>
      </c>
      <c r="F23" s="456"/>
      <c r="G23" s="308" t="str">
        <f>IF(ISBLANK(H23),"必須","入力済")</f>
        <v>必須</v>
      </c>
      <c r="H23" s="56"/>
      <c r="I23" s="233" t="s">
        <v>8632</v>
      </c>
      <c r="J23" s="357" t="s">
        <v>8631</v>
      </c>
    </row>
    <row r="24" spans="3:10" ht="33">
      <c r="C24" s="227" t="s">
        <v>8540</v>
      </c>
      <c r="D24" s="453"/>
      <c r="E24" s="461" t="s">
        <v>8752</v>
      </c>
      <c r="F24" s="462"/>
      <c r="G24" s="305" t="str">
        <f>IF(ISBLANK(H24), "必須", "入力済" &amp; CHAR(10) &amp; "（" &amp; LEN(SUBSTITUTE(H24, CHAR(10), "")) &amp; "文字）")</f>
        <v>必須</v>
      </c>
      <c r="H24" s="96"/>
      <c r="I24" s="238" t="s">
        <v>8789</v>
      </c>
      <c r="J24" s="354" t="s">
        <v>9022</v>
      </c>
    </row>
    <row r="25" spans="3:10" ht="49.5" customHeight="1" thickBot="1">
      <c r="C25" s="229" t="s">
        <v>8541</v>
      </c>
      <c r="D25" s="454"/>
      <c r="E25" s="463" t="s">
        <v>8591</v>
      </c>
      <c r="F25" s="464"/>
      <c r="G25" s="310" t="str">
        <f t="shared" ref="G25:G33" si="0">IF(ISBLANK(H25),"必須","入力済")</f>
        <v>必須</v>
      </c>
      <c r="H25" s="64"/>
      <c r="I25" s="239" t="s">
        <v>8624</v>
      </c>
      <c r="J25" s="360" t="s">
        <v>8633</v>
      </c>
    </row>
    <row r="26" spans="3:10" ht="33" customHeight="1">
      <c r="C26" s="225" t="s">
        <v>8542</v>
      </c>
      <c r="D26" s="422" t="s">
        <v>8561</v>
      </c>
      <c r="E26" s="425" t="s">
        <v>8695</v>
      </c>
      <c r="F26" s="426"/>
      <c r="G26" s="308" t="str">
        <f t="shared" si="0"/>
        <v>必須</v>
      </c>
      <c r="H26" s="63"/>
      <c r="I26" s="240" t="s">
        <v>8624</v>
      </c>
      <c r="J26" s="353" t="s">
        <v>9069</v>
      </c>
    </row>
    <row r="27" spans="3:10" ht="49.5">
      <c r="C27" s="227" t="s">
        <v>8543</v>
      </c>
      <c r="D27" s="423"/>
      <c r="E27" s="461" t="s">
        <v>8562</v>
      </c>
      <c r="F27" s="462"/>
      <c r="G27" s="305" t="str">
        <f t="shared" si="0"/>
        <v>必須</v>
      </c>
      <c r="H27" s="119"/>
      <c r="I27" s="241" t="s">
        <v>8789</v>
      </c>
      <c r="J27" s="361" t="s">
        <v>8769</v>
      </c>
    </row>
    <row r="28" spans="3:10" ht="33">
      <c r="C28" s="227" t="s">
        <v>8544</v>
      </c>
      <c r="D28" s="423"/>
      <c r="E28" s="473" t="s">
        <v>8563</v>
      </c>
      <c r="F28" s="474"/>
      <c r="G28" s="305" t="str">
        <f t="shared" si="0"/>
        <v>必須</v>
      </c>
      <c r="H28" s="119"/>
      <c r="I28" s="241" t="s">
        <v>8787</v>
      </c>
      <c r="J28" s="361" t="s">
        <v>8548</v>
      </c>
    </row>
    <row r="29" spans="3:10" ht="33.75" thickBot="1">
      <c r="C29" s="229" t="s">
        <v>8545</v>
      </c>
      <c r="D29" s="424"/>
      <c r="E29" s="437" t="s">
        <v>8520</v>
      </c>
      <c r="F29" s="439"/>
      <c r="G29" s="311" t="str">
        <f t="shared" si="0"/>
        <v>必須</v>
      </c>
      <c r="H29" s="97"/>
      <c r="I29" s="242" t="s">
        <v>8787</v>
      </c>
      <c r="J29" s="362" t="s">
        <v>8770</v>
      </c>
    </row>
    <row r="30" spans="3:10" ht="49.5" customHeight="1">
      <c r="C30" s="225" t="s">
        <v>8546</v>
      </c>
      <c r="D30" s="452" t="s">
        <v>8564</v>
      </c>
      <c r="E30" s="425" t="s">
        <v>185</v>
      </c>
      <c r="F30" s="426"/>
      <c r="G30" s="312" t="str">
        <f t="shared" si="0"/>
        <v>必須</v>
      </c>
      <c r="H30" s="63"/>
      <c r="I30" s="236" t="s">
        <v>8624</v>
      </c>
      <c r="J30" s="353" t="s">
        <v>11103</v>
      </c>
    </row>
    <row r="31" spans="3:10" ht="50.25" thickBot="1">
      <c r="C31" s="229" t="s">
        <v>8547</v>
      </c>
      <c r="D31" s="454"/>
      <c r="E31" s="484" t="s">
        <v>8753</v>
      </c>
      <c r="F31" s="485"/>
      <c r="G31" s="311" t="str">
        <f t="shared" si="0"/>
        <v>必須</v>
      </c>
      <c r="H31" s="120"/>
      <c r="I31" s="244" t="s">
        <v>8789</v>
      </c>
      <c r="J31" s="363" t="s">
        <v>8771</v>
      </c>
    </row>
    <row r="32" spans="3:10" ht="49.5" customHeight="1" thickBot="1">
      <c r="C32" s="223" t="s">
        <v>8566</v>
      </c>
      <c r="D32" s="445" t="s">
        <v>8565</v>
      </c>
      <c r="E32" s="443"/>
      <c r="F32" s="444"/>
      <c r="G32" s="313" t="str">
        <f t="shared" si="0"/>
        <v>必須</v>
      </c>
      <c r="H32" s="70"/>
      <c r="I32" s="245" t="s">
        <v>8624</v>
      </c>
      <c r="J32" s="364" t="s">
        <v>8634</v>
      </c>
    </row>
    <row r="33" spans="2:10" ht="33" customHeight="1">
      <c r="C33" s="232" t="s">
        <v>8694</v>
      </c>
      <c r="D33" s="468" t="s">
        <v>8763</v>
      </c>
      <c r="E33" s="469"/>
      <c r="F33" s="470"/>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34" t="s">
        <v>189</v>
      </c>
      <c r="E36" s="435"/>
      <c r="F36" s="436"/>
      <c r="G36" s="218" t="s">
        <v>8558</v>
      </c>
      <c r="H36" s="219" t="s">
        <v>190</v>
      </c>
      <c r="I36" s="218" t="s">
        <v>8622</v>
      </c>
      <c r="J36" s="220" t="s">
        <v>8626</v>
      </c>
    </row>
    <row r="37" spans="2:10" ht="33">
      <c r="C37" s="225" t="s">
        <v>8036</v>
      </c>
      <c r="D37" s="486" t="s">
        <v>8567</v>
      </c>
      <c r="E37" s="425" t="s">
        <v>186</v>
      </c>
      <c r="F37" s="426"/>
      <c r="G37" s="304" t="str">
        <f>IF(ISBLANK(H37), IF(H38="国外", "該当の場合は必須", "必須"), "入力済")</f>
        <v>必須</v>
      </c>
      <c r="H37" s="121"/>
      <c r="I37" s="231" t="s">
        <v>8787</v>
      </c>
      <c r="J37" s="356" t="s">
        <v>9020</v>
      </c>
    </row>
    <row r="38" spans="2:10" ht="33" customHeight="1">
      <c r="C38" s="227" t="s">
        <v>8037</v>
      </c>
      <c r="D38" s="487"/>
      <c r="E38" s="455" t="s">
        <v>188</v>
      </c>
      <c r="F38" s="456"/>
      <c r="G38" s="308" t="str">
        <f>IF(ISBLANK(H38),"必須","入力済")</f>
        <v>必須</v>
      </c>
      <c r="H38" s="56"/>
      <c r="I38" s="233" t="s">
        <v>8624</v>
      </c>
      <c r="J38" s="357" t="s">
        <v>8627</v>
      </c>
    </row>
    <row r="39" spans="2:10" ht="33" customHeight="1">
      <c r="C39" s="227" t="s">
        <v>8038</v>
      </c>
      <c r="D39" s="487"/>
      <c r="E39" s="455" t="s">
        <v>187</v>
      </c>
      <c r="F39" s="456"/>
      <c r="G39" s="307" t="str">
        <f>IF(ISBLANK(H39),"必須","入力済")</f>
        <v>必須</v>
      </c>
      <c r="H39" s="56"/>
      <c r="I39" s="233" t="s">
        <v>8624</v>
      </c>
      <c r="J39" s="357" t="s">
        <v>8628</v>
      </c>
    </row>
    <row r="40" spans="2:10" ht="33">
      <c r="C40" s="227" t="s">
        <v>8039</v>
      </c>
      <c r="D40" s="487"/>
      <c r="E40" s="455" t="s">
        <v>8754</v>
      </c>
      <c r="F40" s="456"/>
      <c r="G40" s="308" t="str">
        <f>IF(ISBLANK(H40),"必須","入力済")</f>
        <v>必須</v>
      </c>
      <c r="H40" s="118"/>
      <c r="I40" s="234" t="s">
        <v>8789</v>
      </c>
      <c r="J40" s="366" t="s">
        <v>8756</v>
      </c>
    </row>
    <row r="41" spans="2:10" ht="33.75" thickBot="1">
      <c r="C41" s="229" t="s">
        <v>8040</v>
      </c>
      <c r="D41" s="488"/>
      <c r="E41" s="437" t="s">
        <v>8755</v>
      </c>
      <c r="F41" s="439"/>
      <c r="G41" s="315" t="str">
        <f>IF(ISBLANK(H41),"該当の場合は必須","入力済")</f>
        <v>該当の場合は必須</v>
      </c>
      <c r="H41" s="122"/>
      <c r="I41" s="235" t="s">
        <v>8789</v>
      </c>
      <c r="J41" s="358" t="s">
        <v>9023</v>
      </c>
    </row>
    <row r="42" spans="2:10" ht="33" customHeight="1">
      <c r="C42" s="225" t="s">
        <v>8535</v>
      </c>
      <c r="D42" s="465" t="s">
        <v>8568</v>
      </c>
      <c r="E42" s="425" t="s">
        <v>8560</v>
      </c>
      <c r="F42" s="426"/>
      <c r="G42" s="304" t="str">
        <f>IF(ISBLANK(H42),"必須","入力済")</f>
        <v>必須</v>
      </c>
      <c r="H42" s="63"/>
      <c r="I42" s="236" t="s">
        <v>8624</v>
      </c>
      <c r="J42" s="359" t="s">
        <v>9084</v>
      </c>
    </row>
    <row r="43" spans="2:10" ht="49.5">
      <c r="C43" s="227" t="s">
        <v>8536</v>
      </c>
      <c r="D43" s="466"/>
      <c r="E43" s="455" t="str">
        <f>IF(H42="", "氏名（法人の場合は法人名）", IF(H42="個人", "氏名", "法人名"))</f>
        <v>氏名（法人の場合は法人名）</v>
      </c>
      <c r="F43" s="456"/>
      <c r="G43" s="308" t="str">
        <f>IF(ISBLANK(H43),"必須","入力済")</f>
        <v>必須</v>
      </c>
      <c r="H43" s="118"/>
      <c r="I43" s="237" t="s">
        <v>8789</v>
      </c>
      <c r="J43" s="357" t="s">
        <v>9067</v>
      </c>
    </row>
    <row r="44" spans="2:10" ht="50.25" thickBot="1">
      <c r="C44" s="229" t="s">
        <v>8537</v>
      </c>
      <c r="D44" s="467"/>
      <c r="E44" s="440" t="s">
        <v>9068</v>
      </c>
      <c r="F44" s="442"/>
      <c r="G44" s="311" t="str">
        <f>IF(ISBLANK(H44),"必須","入力済")</f>
        <v>必須</v>
      </c>
      <c r="H44" s="120"/>
      <c r="I44" s="244" t="s">
        <v>8789</v>
      </c>
      <c r="J44" s="363" t="s">
        <v>8768</v>
      </c>
    </row>
    <row r="45" spans="2:10" ht="49.5" customHeight="1" thickBot="1">
      <c r="C45" s="223" t="s">
        <v>8538</v>
      </c>
      <c r="D45" s="445" t="s">
        <v>8569</v>
      </c>
      <c r="E45" s="443"/>
      <c r="F45" s="444"/>
      <c r="G45" s="313" t="str">
        <f>IF(ISBLANK(H45),"必須","入力済")</f>
        <v>必須</v>
      </c>
      <c r="H45" s="70"/>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4" t="s">
        <v>189</v>
      </c>
      <c r="E50" s="435"/>
      <c r="F50" s="436"/>
      <c r="G50" s="218" t="s">
        <v>8558</v>
      </c>
      <c r="H50" s="219" t="s">
        <v>190</v>
      </c>
      <c r="I50" s="218" t="s">
        <v>8622</v>
      </c>
      <c r="J50" s="220" t="s">
        <v>8626</v>
      </c>
    </row>
    <row r="51" spans="2:11" ht="53.45" customHeight="1">
      <c r="C51" s="225" t="s">
        <v>8036</v>
      </c>
      <c r="D51" s="496" t="s">
        <v>8031</v>
      </c>
      <c r="E51" s="497"/>
      <c r="F51" s="498"/>
      <c r="G51" s="304" t="str">
        <f>IF(ISBLANK(H51),"必須","入力済")</f>
        <v>必須</v>
      </c>
      <c r="H51" s="63"/>
      <c r="I51" s="226" t="s">
        <v>8624</v>
      </c>
      <c r="J51" s="368" t="s">
        <v>8636</v>
      </c>
    </row>
    <row r="52" spans="2:11" ht="33" customHeight="1" thickBot="1">
      <c r="C52" s="229" t="s">
        <v>8037</v>
      </c>
      <c r="D52" s="221"/>
      <c r="E52" s="499" t="s">
        <v>8532</v>
      </c>
      <c r="F52" s="500"/>
      <c r="G52" s="317" t="str">
        <f>IF(ISBLANK(H52),"必須","入力済")</f>
        <v>必須</v>
      </c>
      <c r="H52" s="89"/>
      <c r="I52" s="249" t="s">
        <v>8933</v>
      </c>
      <c r="J52" s="369" t="s">
        <v>9024</v>
      </c>
    </row>
    <row r="53" spans="2:11" ht="49.5" customHeight="1" thickBot="1">
      <c r="C53" s="223" t="s">
        <v>8038</v>
      </c>
      <c r="D53" s="445" t="s">
        <v>9057</v>
      </c>
      <c r="E53" s="443"/>
      <c r="F53" s="444"/>
      <c r="G53" s="318" t="str">
        <f>IF(ISBLANK(H53),"必須","入力済")</f>
        <v>必須</v>
      </c>
      <c r="H53" s="68"/>
      <c r="I53" s="250" t="s">
        <v>8787</v>
      </c>
      <c r="J53" s="370" t="s">
        <v>9082</v>
      </c>
    </row>
    <row r="54" spans="2:11" ht="18">
      <c r="F54" s="251"/>
      <c r="G54" s="251"/>
      <c r="H54" s="252"/>
      <c r="I54" s="26"/>
      <c r="J54" s="27"/>
    </row>
    <row r="55" spans="2:11" s="253" customFormat="1" ht="19.5" customHeight="1">
      <c r="B55" s="501" t="s">
        <v>9025</v>
      </c>
      <c r="C55" s="501"/>
      <c r="D55" s="501"/>
      <c r="E55" s="501"/>
      <c r="F55" s="501"/>
      <c r="G55" s="501"/>
      <c r="H55" s="501"/>
      <c r="I55" s="501"/>
      <c r="J55" s="501"/>
      <c r="K55" s="501"/>
    </row>
    <row r="56" spans="2:11" s="253" customFormat="1" ht="18" customHeight="1">
      <c r="B56" s="254"/>
      <c r="C56" s="451" t="s">
        <v>8570</v>
      </c>
      <c r="D56" s="451"/>
      <c r="E56" s="451"/>
      <c r="F56" s="451"/>
      <c r="G56" s="451"/>
      <c r="H56" s="451"/>
      <c r="I56" s="451"/>
      <c r="J56" s="451"/>
      <c r="K56" s="451"/>
    </row>
    <row r="57" spans="2:11" s="253" customFormat="1" ht="18" customHeight="1">
      <c r="B57" s="254"/>
      <c r="C57" s="451" t="s">
        <v>8648</v>
      </c>
      <c r="D57" s="451"/>
      <c r="E57" s="451"/>
      <c r="F57" s="451"/>
      <c r="G57" s="451"/>
      <c r="H57" s="451"/>
      <c r="I57" s="451"/>
      <c r="J57" s="451"/>
      <c r="K57" s="451"/>
    </row>
    <row r="58" spans="2:11" s="253" customFormat="1" ht="18" customHeight="1">
      <c r="B58" s="254"/>
      <c r="C58" s="254"/>
      <c r="D58" s="254" t="s">
        <v>8921</v>
      </c>
      <c r="E58" s="254"/>
      <c r="F58" s="254"/>
      <c r="G58" s="254"/>
      <c r="H58" s="254"/>
      <c r="I58" s="254"/>
      <c r="J58" s="254"/>
      <c r="K58" s="254"/>
    </row>
    <row r="59" spans="2:11" s="253" customFormat="1" ht="18" customHeight="1">
      <c r="B59" s="254"/>
      <c r="C59" s="451" t="s">
        <v>8571</v>
      </c>
      <c r="D59" s="451"/>
      <c r="E59" s="451"/>
      <c r="F59" s="451"/>
      <c r="G59" s="451"/>
      <c r="H59" s="451"/>
      <c r="I59" s="451"/>
      <c r="J59" s="451"/>
      <c r="K59" s="451"/>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4" t="s">
        <v>189</v>
      </c>
      <c r="E61" s="435"/>
      <c r="F61" s="436"/>
      <c r="G61" s="218" t="s">
        <v>8558</v>
      </c>
      <c r="H61" s="219" t="s">
        <v>190</v>
      </c>
      <c r="I61" s="218" t="s">
        <v>8622</v>
      </c>
      <c r="J61" s="220" t="s">
        <v>8626</v>
      </c>
    </row>
    <row r="62" spans="2:11" s="253" customFormat="1" ht="36.6" customHeight="1" thickBot="1">
      <c r="B62" s="255"/>
      <c r="C62" s="256" t="s">
        <v>8758</v>
      </c>
      <c r="D62" s="443" t="s">
        <v>8757</v>
      </c>
      <c r="E62" s="443"/>
      <c r="F62" s="444"/>
      <c r="G62" s="319" t="str">
        <f>IF(ISBLANK(H62),"必須","入力済")</f>
        <v>必須</v>
      </c>
      <c r="H62" s="95"/>
      <c r="I62" s="257" t="s">
        <v>8624</v>
      </c>
      <c r="J62" s="364" t="s">
        <v>11113</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4" t="s">
        <v>189</v>
      </c>
      <c r="E65" s="435"/>
      <c r="F65" s="436"/>
      <c r="G65" s="218" t="s">
        <v>8558</v>
      </c>
      <c r="H65" s="219" t="s">
        <v>190</v>
      </c>
      <c r="I65" s="218" t="s">
        <v>8622</v>
      </c>
      <c r="J65" s="220" t="s">
        <v>8626</v>
      </c>
    </row>
    <row r="66" spans="1:10" ht="33" customHeight="1">
      <c r="C66" s="225" t="s">
        <v>8036</v>
      </c>
      <c r="D66" s="452" t="s">
        <v>8572</v>
      </c>
      <c r="E66" s="425" t="s">
        <v>188</v>
      </c>
      <c r="F66" s="426"/>
      <c r="G66" s="304" t="s">
        <v>11108</v>
      </c>
      <c r="H66" s="337" t="str">
        <f>IFERROR(VLOOKUP(A67,参照A!ET5:EU71,2,FALSE), "")</f>
        <v>沖縄県</v>
      </c>
      <c r="I66" s="261" t="s">
        <v>8639</v>
      </c>
      <c r="J66" s="353" t="s">
        <v>8637</v>
      </c>
    </row>
    <row r="67" spans="1:10" ht="33" customHeight="1">
      <c r="A67" s="262" t="str">
        <f>行政用!H18</f>
        <v>沖縄県_47</v>
      </c>
      <c r="C67" s="227" t="s">
        <v>8037</v>
      </c>
      <c r="D67" s="453"/>
      <c r="E67" s="455" t="s">
        <v>187</v>
      </c>
      <c r="F67" s="456"/>
      <c r="G67" s="308" t="str">
        <f>IF(ISBLANK(H67),"必須","入力済")</f>
        <v>必須</v>
      </c>
      <c r="H67" s="56"/>
      <c r="I67" s="233" t="s">
        <v>8624</v>
      </c>
      <c r="J67" s="357" t="s">
        <v>8638</v>
      </c>
    </row>
    <row r="68" spans="1:10" ht="33">
      <c r="C68" s="227" t="s">
        <v>8038</v>
      </c>
      <c r="D68" s="453"/>
      <c r="E68" s="457"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3"/>
      <c r="E69" s="453"/>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3"/>
      <c r="E70" s="457"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4"/>
      <c r="E71" s="45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2" t="s">
        <v>8577</v>
      </c>
      <c r="E72" s="425" t="s">
        <v>8578</v>
      </c>
      <c r="F72" s="426"/>
      <c r="G72" s="304" t="str">
        <f>IF(ISBLANK(H72),"必須","入力済")</f>
        <v>必須</v>
      </c>
      <c r="H72" s="63"/>
      <c r="I72" s="236" t="s">
        <v>8624</v>
      </c>
      <c r="J72" s="373" t="s">
        <v>9078</v>
      </c>
    </row>
    <row r="73" spans="1:10" ht="33" customHeight="1" thickBot="1">
      <c r="C73" s="229" t="s">
        <v>8537</v>
      </c>
      <c r="D73" s="454"/>
      <c r="E73" s="437" t="s">
        <v>8579</v>
      </c>
      <c r="F73" s="439"/>
      <c r="G73" s="306" t="str">
        <f>IF(ISBLANK(H73),"必須","入力済")</f>
        <v>必須</v>
      </c>
      <c r="H73" s="62"/>
      <c r="I73" s="270" t="s">
        <v>8624</v>
      </c>
      <c r="J73" s="355" t="s">
        <v>9079</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5" t="s">
        <v>8474</v>
      </c>
      <c r="E75" s="443"/>
      <c r="F75" s="444"/>
      <c r="G75" s="321" t="str">
        <f>IF(ISBLANK(H75),"可能な限り","入力済")</f>
        <v>可能な限り</v>
      </c>
      <c r="H75" s="69"/>
      <c r="I75" s="273" t="s">
        <v>8787</v>
      </c>
      <c r="J75" s="364" t="s">
        <v>8773</v>
      </c>
    </row>
    <row r="76" spans="1:10" ht="66" customHeight="1" thickBot="1">
      <c r="C76" s="223" t="s">
        <v>8540</v>
      </c>
      <c r="D76" s="445" t="s">
        <v>8612</v>
      </c>
      <c r="E76" s="443"/>
      <c r="F76" s="444"/>
      <c r="G76" s="313" t="str">
        <f>IF(ISBLANK(H76),"必須","入力済")</f>
        <v>必須</v>
      </c>
      <c r="H76" s="70"/>
      <c r="I76" s="274" t="s">
        <v>8624</v>
      </c>
      <c r="J76" s="364" t="s">
        <v>9095</v>
      </c>
    </row>
    <row r="77" spans="1:10" ht="33.75" thickBot="1">
      <c r="C77" s="223" t="s">
        <v>8541</v>
      </c>
      <c r="D77" s="445" t="s">
        <v>8475</v>
      </c>
      <c r="E77" s="443"/>
      <c r="F77" s="444"/>
      <c r="G77" s="307" t="str">
        <f>IF(ISBLANK(H77),"該当の場合は必須","入力済")</f>
        <v>該当の場合は必須</v>
      </c>
      <c r="H77" s="99"/>
      <c r="I77" s="275" t="s">
        <v>8789</v>
      </c>
      <c r="J77" s="364" t="s">
        <v>8774</v>
      </c>
    </row>
    <row r="78" spans="1:10" ht="33" customHeight="1" thickBot="1">
      <c r="C78" s="223" t="s">
        <v>8542</v>
      </c>
      <c r="D78" s="445" t="s">
        <v>8061</v>
      </c>
      <c r="E78" s="443"/>
      <c r="F78" s="444"/>
      <c r="G78" s="321" t="str">
        <f>IF(ISBLANK(H78),"可能な限り","入力済")</f>
        <v>可能な限り</v>
      </c>
      <c r="H78" s="72"/>
      <c r="I78" s="276" t="s">
        <v>8787</v>
      </c>
      <c r="J78" s="364" t="s">
        <v>9080</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4" t="s">
        <v>189</v>
      </c>
      <c r="E82" s="435"/>
      <c r="F82" s="436"/>
      <c r="G82" s="218" t="s">
        <v>8558</v>
      </c>
      <c r="H82" s="219" t="s">
        <v>190</v>
      </c>
      <c r="I82" s="218" t="s">
        <v>8622</v>
      </c>
      <c r="J82" s="220" t="s">
        <v>8626</v>
      </c>
    </row>
    <row r="83" spans="2:10" ht="33" customHeight="1" thickBot="1">
      <c r="C83" s="229" t="s">
        <v>8036</v>
      </c>
      <c r="D83" s="437" t="s">
        <v>8744</v>
      </c>
      <c r="E83" s="438"/>
      <c r="F83" s="439"/>
      <c r="G83" s="306" t="str">
        <f>IF(ISBLANK(H83),"必須","入力済")</f>
        <v>必須</v>
      </c>
      <c r="H83" s="62"/>
      <c r="I83" s="247" t="s">
        <v>8624</v>
      </c>
      <c r="J83" s="355" t="s">
        <v>9030</v>
      </c>
    </row>
    <row r="84" spans="2:10" ht="33">
      <c r="C84" s="227" t="s">
        <v>8037</v>
      </c>
      <c r="D84" s="433" t="s">
        <v>8572</v>
      </c>
      <c r="E84" s="433"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1"/>
      <c r="E85" s="431"/>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1"/>
      <c r="E86" s="433"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2"/>
      <c r="E87" s="432"/>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30" t="s">
        <v>8577</v>
      </c>
      <c r="E88" s="446" t="s">
        <v>8578</v>
      </c>
      <c r="F88" s="447"/>
      <c r="G88" s="312" t="str">
        <f>IF(ISBLANK(H88),"必須","入力済")</f>
        <v>必須</v>
      </c>
      <c r="H88" s="78"/>
      <c r="I88" s="285" t="s">
        <v>8624</v>
      </c>
      <c r="J88" s="376" t="s">
        <v>9078</v>
      </c>
    </row>
    <row r="89" spans="2:10" ht="33" customHeight="1" thickBot="1">
      <c r="C89" s="229" t="s">
        <v>8536</v>
      </c>
      <c r="D89" s="432"/>
      <c r="E89" s="440" t="s">
        <v>8579</v>
      </c>
      <c r="F89" s="442"/>
      <c r="G89" s="326" t="str">
        <f>IF(ISBLANK(H89),"必須","入力済")</f>
        <v>必須</v>
      </c>
      <c r="H89" s="65"/>
      <c r="I89" s="286" t="s">
        <v>8624</v>
      </c>
      <c r="J89" s="363" t="s">
        <v>9079</v>
      </c>
    </row>
    <row r="90" spans="2:10" ht="33" customHeight="1" thickBot="1">
      <c r="C90" s="223" t="s">
        <v>8537</v>
      </c>
      <c r="D90" s="448" t="s">
        <v>8759</v>
      </c>
      <c r="E90" s="449"/>
      <c r="F90" s="450"/>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可能な限り</v>
      </c>
      <c r="H91" s="79"/>
      <c r="I91" s="289" t="s">
        <v>8787</v>
      </c>
      <c r="J91" s="367" t="s">
        <v>8776</v>
      </c>
    </row>
    <row r="92" spans="2:10" ht="66" customHeight="1" thickBot="1">
      <c r="C92" s="223" t="s">
        <v>8539</v>
      </c>
      <c r="D92" s="427" t="s">
        <v>8612</v>
      </c>
      <c r="E92" s="428"/>
      <c r="F92" s="429"/>
      <c r="G92" s="329" t="str">
        <f>IF(ISBLANK(H92),"必須","入力済")</f>
        <v>必須</v>
      </c>
      <c r="H92" s="71"/>
      <c r="I92" s="290" t="s">
        <v>8624</v>
      </c>
      <c r="J92" s="367" t="s">
        <v>9095</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9081</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4" t="s">
        <v>189</v>
      </c>
      <c r="E98" s="435"/>
      <c r="F98" s="436"/>
      <c r="G98" s="218" t="s">
        <v>8558</v>
      </c>
      <c r="H98" s="219" t="s">
        <v>190</v>
      </c>
      <c r="I98" s="218" t="s">
        <v>8622</v>
      </c>
      <c r="J98" s="220" t="s">
        <v>8626</v>
      </c>
    </row>
    <row r="99" spans="2:10" ht="33" customHeight="1" thickBot="1">
      <c r="C99" s="229" t="s">
        <v>8036</v>
      </c>
      <c r="D99" s="440" t="s">
        <v>8745</v>
      </c>
      <c r="E99" s="441"/>
      <c r="F99" s="442"/>
      <c r="G99" s="330" t="str">
        <f>IF(ISBLANK(H99),"必須","入力済")</f>
        <v>必須</v>
      </c>
      <c r="H99" s="65"/>
      <c r="I99" s="283" t="s">
        <v>8624</v>
      </c>
      <c r="J99" s="363" t="s">
        <v>9031</v>
      </c>
    </row>
    <row r="100" spans="2:10" ht="33">
      <c r="C100" s="227" t="s">
        <v>8037</v>
      </c>
      <c r="D100" s="433" t="s">
        <v>8572</v>
      </c>
      <c r="E100" s="433"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1"/>
      <c r="E101" s="431"/>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1"/>
      <c r="E102" s="433"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2"/>
      <c r="E103" s="432"/>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30" t="s">
        <v>8577</v>
      </c>
      <c r="E104" s="446" t="s">
        <v>8578</v>
      </c>
      <c r="F104" s="447"/>
      <c r="G104" s="312" t="str">
        <f>IF(ISBLANK(H104),"必須","入力済")</f>
        <v>必須</v>
      </c>
      <c r="H104" s="78"/>
      <c r="I104" s="285" t="s">
        <v>8624</v>
      </c>
      <c r="J104" s="376" t="s">
        <v>9078</v>
      </c>
    </row>
    <row r="105" spans="2:10" ht="33" customHeight="1" thickBot="1">
      <c r="C105" s="229" t="s">
        <v>8536</v>
      </c>
      <c r="D105" s="432"/>
      <c r="E105" s="440" t="s">
        <v>8579</v>
      </c>
      <c r="F105" s="442"/>
      <c r="G105" s="326" t="str">
        <f>IF(ISBLANK(H105),"必須","入力済")</f>
        <v>必須</v>
      </c>
      <c r="H105" s="65"/>
      <c r="I105" s="286" t="s">
        <v>8624</v>
      </c>
      <c r="J105" s="363" t="s">
        <v>9079</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可能な限り</v>
      </c>
      <c r="H107" s="79"/>
      <c r="I107" s="289" t="s">
        <v>8787</v>
      </c>
      <c r="J107" s="367" t="s">
        <v>8776</v>
      </c>
    </row>
    <row r="108" spans="2:10" ht="66" customHeight="1" thickBot="1">
      <c r="C108" s="223" t="s">
        <v>8539</v>
      </c>
      <c r="D108" s="427" t="s">
        <v>8612</v>
      </c>
      <c r="E108" s="428"/>
      <c r="F108" s="429"/>
      <c r="G108" s="329" t="str">
        <f>IF(ISBLANK(H108),"必須","入力済")</f>
        <v>必須</v>
      </c>
      <c r="H108" s="71"/>
      <c r="I108" s="290" t="s">
        <v>8624</v>
      </c>
      <c r="J108" s="367" t="s">
        <v>9095</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9081</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4" t="s">
        <v>189</v>
      </c>
      <c r="E114" s="435"/>
      <c r="F114" s="436"/>
      <c r="G114" s="218" t="s">
        <v>8558</v>
      </c>
      <c r="H114" s="219" t="s">
        <v>190</v>
      </c>
      <c r="I114" s="218" t="s">
        <v>8622</v>
      </c>
      <c r="J114" s="220" t="s">
        <v>8626</v>
      </c>
    </row>
    <row r="115" spans="2:10" ht="33" customHeight="1" thickBot="1">
      <c r="C115" s="229" t="s">
        <v>8036</v>
      </c>
      <c r="D115" s="440" t="s">
        <v>8746</v>
      </c>
      <c r="E115" s="441"/>
      <c r="F115" s="442"/>
      <c r="G115" s="326" t="str">
        <f>IF(ISBLANK(H115),"必須","入力済")</f>
        <v>必須</v>
      </c>
      <c r="H115" s="65"/>
      <c r="I115" s="283" t="s">
        <v>8624</v>
      </c>
      <c r="J115" s="363" t="s">
        <v>9032</v>
      </c>
    </row>
    <row r="116" spans="2:10" ht="33">
      <c r="C116" s="227" t="s">
        <v>8037</v>
      </c>
      <c r="D116" s="433" t="s">
        <v>8572</v>
      </c>
      <c r="E116" s="433"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1"/>
      <c r="E117" s="431"/>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1"/>
      <c r="E118" s="433"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2"/>
      <c r="E119" s="432"/>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30" t="s">
        <v>8577</v>
      </c>
      <c r="E120" s="446" t="s">
        <v>8578</v>
      </c>
      <c r="F120" s="447"/>
      <c r="G120" s="312" t="str">
        <f>IF(ISBLANK(H120),"必須","入力済")</f>
        <v>必須</v>
      </c>
      <c r="H120" s="83"/>
      <c r="I120" s="285" t="s">
        <v>8624</v>
      </c>
      <c r="J120" s="376" t="s">
        <v>9078</v>
      </c>
    </row>
    <row r="121" spans="2:10" ht="33" customHeight="1" thickBot="1">
      <c r="C121" s="229" t="s">
        <v>8536</v>
      </c>
      <c r="D121" s="432"/>
      <c r="E121" s="440" t="s">
        <v>8579</v>
      </c>
      <c r="F121" s="442"/>
      <c r="G121" s="326" t="str">
        <f>IF(ISBLANK(H121),"必須","入力済")</f>
        <v>必須</v>
      </c>
      <c r="H121" s="64"/>
      <c r="I121" s="286" t="s">
        <v>8624</v>
      </c>
      <c r="J121" s="363" t="s">
        <v>9079</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9095</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9081</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4" t="s">
        <v>189</v>
      </c>
      <c r="E130" s="435"/>
      <c r="F130" s="436"/>
      <c r="G130" s="218" t="s">
        <v>8558</v>
      </c>
      <c r="H130" s="219" t="s">
        <v>190</v>
      </c>
      <c r="I130" s="218" t="s">
        <v>8622</v>
      </c>
      <c r="J130" s="220" t="s">
        <v>8626</v>
      </c>
    </row>
    <row r="131" spans="2:10" ht="33" customHeight="1" thickBot="1">
      <c r="C131" s="229" t="s">
        <v>8036</v>
      </c>
      <c r="D131" s="440" t="s">
        <v>8748</v>
      </c>
      <c r="E131" s="441"/>
      <c r="F131" s="442"/>
      <c r="G131" s="326" t="str">
        <f>IF(ISBLANK(H131),"必須","入力済")</f>
        <v>必須</v>
      </c>
      <c r="H131" s="65"/>
      <c r="I131" s="283" t="s">
        <v>8624</v>
      </c>
      <c r="J131" s="363" t="s">
        <v>9033</v>
      </c>
    </row>
    <row r="132" spans="2:10" ht="33">
      <c r="C132" s="227" t="s">
        <v>8037</v>
      </c>
      <c r="D132" s="430" t="s">
        <v>8572</v>
      </c>
      <c r="E132" s="430"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1"/>
      <c r="E133" s="431"/>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1"/>
      <c r="E134" s="433"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2"/>
      <c r="E135" s="432"/>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30" t="s">
        <v>8577</v>
      </c>
      <c r="E136" s="446" t="s">
        <v>8578</v>
      </c>
      <c r="F136" s="447"/>
      <c r="G136" s="312" t="str">
        <f>IF(ISBLANK(H136),"必須","入力済")</f>
        <v>必須</v>
      </c>
      <c r="H136" s="78"/>
      <c r="I136" s="285" t="s">
        <v>8624</v>
      </c>
      <c r="J136" s="376" t="s">
        <v>9078</v>
      </c>
    </row>
    <row r="137" spans="2:10" ht="33" customHeight="1" thickBot="1">
      <c r="C137" s="229" t="s">
        <v>8536</v>
      </c>
      <c r="D137" s="432"/>
      <c r="E137" s="440" t="s">
        <v>8579</v>
      </c>
      <c r="F137" s="442"/>
      <c r="G137" s="326" t="str">
        <f>IF(ISBLANK(H137),"必須","入力済")</f>
        <v>必須</v>
      </c>
      <c r="H137" s="65"/>
      <c r="I137" s="286" t="s">
        <v>8624</v>
      </c>
      <c r="J137" s="363" t="s">
        <v>9079</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9095</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9081</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34" t="s">
        <v>189</v>
      </c>
      <c r="E146" s="435"/>
      <c r="F146" s="436"/>
      <c r="G146" s="218" t="s">
        <v>8558</v>
      </c>
      <c r="H146" s="219" t="s">
        <v>190</v>
      </c>
      <c r="I146" s="218" t="s">
        <v>8622</v>
      </c>
      <c r="J146" s="220" t="s">
        <v>8626</v>
      </c>
    </row>
    <row r="147" spans="2:10" ht="33" customHeight="1" thickBot="1">
      <c r="C147" s="223" t="s">
        <v>8036</v>
      </c>
      <c r="D147" s="445" t="s">
        <v>8580</v>
      </c>
      <c r="E147" s="443"/>
      <c r="F147" s="444"/>
      <c r="G147" s="313" t="str">
        <f>IF(ISBLANK(H147),"必須","入力済")</f>
        <v>必須</v>
      </c>
      <c r="H147" s="92"/>
      <c r="I147" s="273" t="s">
        <v>8787</v>
      </c>
      <c r="J147" s="364" t="s">
        <v>8777</v>
      </c>
    </row>
    <row r="148" spans="2:10" ht="33" customHeight="1" thickBot="1">
      <c r="C148" s="223" t="s">
        <v>8037</v>
      </c>
      <c r="D148" s="445" t="s">
        <v>8581</v>
      </c>
      <c r="E148" s="443"/>
      <c r="F148" s="444"/>
      <c r="G148" s="313" t="str">
        <f>IF(ISBLANK(H148),"必須","入力済")</f>
        <v>必須</v>
      </c>
      <c r="H148" s="93"/>
      <c r="I148" s="276" t="s">
        <v>8787</v>
      </c>
      <c r="J148" s="364" t="s">
        <v>8778</v>
      </c>
    </row>
    <row r="149" spans="2:10" ht="33" customHeight="1" thickBot="1">
      <c r="C149" s="223" t="s">
        <v>8038</v>
      </c>
      <c r="D149" s="445" t="s">
        <v>8582</v>
      </c>
      <c r="E149" s="443"/>
      <c r="F149" s="444"/>
      <c r="G149" s="313" t="str">
        <f>IF(ISBLANK(H149),"必須","自動計算")</f>
        <v>自動計算</v>
      </c>
      <c r="H149" s="336" t="str">
        <f>IF(OR(H147="", H148="", H147=0), "", CEILING(H148/H147, 1))</f>
        <v/>
      </c>
      <c r="I149" s="294" t="s">
        <v>8639</v>
      </c>
      <c r="J149" s="364" t="s">
        <v>9085</v>
      </c>
    </row>
    <row r="150" spans="2:10" ht="33" customHeight="1" thickBot="1">
      <c r="C150" s="223" t="s">
        <v>8039</v>
      </c>
      <c r="D150" s="427" t="s">
        <v>8583</v>
      </c>
      <c r="E150" s="428"/>
      <c r="F150" s="429"/>
      <c r="G150" s="322" t="str">
        <f>IF(ISBLANK(H150),"必須","入力済")</f>
        <v>必須</v>
      </c>
      <c r="H150" s="77"/>
      <c r="I150" s="271" t="s">
        <v>9042</v>
      </c>
      <c r="J150" s="367" t="s">
        <v>8779</v>
      </c>
    </row>
    <row r="151" spans="2:10" ht="19.5" thickBot="1"/>
    <row r="152" spans="2:10" ht="63" customHeight="1" thickBot="1">
      <c r="C152" s="223" t="s">
        <v>8040</v>
      </c>
      <c r="D152" s="445" t="s">
        <v>8611</v>
      </c>
      <c r="E152" s="443"/>
      <c r="F152" s="444"/>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419" t="s">
        <v>189</v>
      </c>
      <c r="E155" s="420"/>
      <c r="F155" s="421"/>
      <c r="G155" s="29" t="s">
        <v>8558</v>
      </c>
      <c r="H155" s="295" t="s">
        <v>190</v>
      </c>
      <c r="I155" s="29" t="s">
        <v>8622</v>
      </c>
      <c r="J155" s="296" t="s">
        <v>8626</v>
      </c>
    </row>
    <row r="156" spans="2:10" ht="33" customHeight="1" thickBot="1">
      <c r="C156" s="229" t="s">
        <v>8036</v>
      </c>
      <c r="D156" s="437" t="s">
        <v>8584</v>
      </c>
      <c r="E156" s="438"/>
      <c r="F156" s="439"/>
      <c r="G156" s="306" t="str">
        <f>IF(ISBLANK(H156),"必須","入力済")</f>
        <v>必須</v>
      </c>
      <c r="H156" s="62"/>
      <c r="I156" s="247" t="s">
        <v>8624</v>
      </c>
      <c r="J156" s="355" t="s">
        <v>8640</v>
      </c>
    </row>
    <row r="157" spans="2:10" ht="33" customHeight="1" thickBot="1">
      <c r="C157" s="223" t="s">
        <v>8037</v>
      </c>
      <c r="D157" s="489" t="s">
        <v>8585</v>
      </c>
      <c r="E157" s="490"/>
      <c r="F157" s="491"/>
      <c r="G157" s="316" t="str">
        <f>IF(ISBLANK(H157),"必須","入力済")</f>
        <v>必須</v>
      </c>
      <c r="H157" s="71"/>
      <c r="I157" s="288" t="s">
        <v>8624</v>
      </c>
      <c r="J157" s="367" t="s">
        <v>8641</v>
      </c>
    </row>
    <row r="158" spans="2:10" ht="314.25" thickBot="1">
      <c r="C158" s="223" t="s">
        <v>8038</v>
      </c>
      <c r="D158" s="492" t="s">
        <v>8621</v>
      </c>
      <c r="E158" s="443"/>
      <c r="F158" s="444"/>
      <c r="G158" s="318" t="str">
        <f>IF(ISBLANK(H158), "必須", "入力済" &amp; CHAR(10) &amp; "（" &amp; LEN(SUBSTITUTE(H158, CHAR(10), "")) &amp; "文字）")</f>
        <v>必須</v>
      </c>
      <c r="H158" s="73"/>
      <c r="I158" s="297" t="s">
        <v>8789</v>
      </c>
      <c r="J158" s="381" t="s">
        <v>9043</v>
      </c>
    </row>
    <row r="159" spans="2:10" ht="66.75" thickBot="1">
      <c r="C159" s="223" t="s">
        <v>8039</v>
      </c>
      <c r="D159" s="445" t="s">
        <v>8506</v>
      </c>
      <c r="E159" s="443"/>
      <c r="F159" s="444"/>
      <c r="G159" s="331" t="str">
        <f>IF(ISBLANK(H159), "必須", "入力済" &amp; CHAR(10) &amp; "（" &amp; LEN(SUBSTITUTE(H159, CHAR(10), "")) &amp; "文字）")</f>
        <v>必須</v>
      </c>
      <c r="H159" s="86"/>
      <c r="I159" s="275" t="s">
        <v>8789</v>
      </c>
      <c r="J159" s="382" t="s">
        <v>9044</v>
      </c>
    </row>
    <row r="160" spans="2:10" ht="33" customHeight="1" thickBot="1">
      <c r="C160" s="223" t="s">
        <v>8040</v>
      </c>
      <c r="D160" s="445" t="s">
        <v>8508</v>
      </c>
      <c r="E160" s="443"/>
      <c r="F160" s="444"/>
      <c r="G160" s="319" t="str">
        <f>IF(ISBLANK(H160),"必須","入力済")</f>
        <v>必須</v>
      </c>
      <c r="H160" s="70"/>
      <c r="I160" s="272" t="s">
        <v>8624</v>
      </c>
      <c r="J160" s="383" t="s">
        <v>8642</v>
      </c>
    </row>
    <row r="161" spans="2:10" ht="49.5" customHeight="1" thickBot="1">
      <c r="C161" s="223" t="s">
        <v>8535</v>
      </c>
      <c r="D161" s="492" t="s">
        <v>8747</v>
      </c>
      <c r="E161" s="443"/>
      <c r="F161" s="444"/>
      <c r="G161" s="321" t="str">
        <f>IF(ISBLANK(H161),"必須","入力済")</f>
        <v>必須</v>
      </c>
      <c r="H161" s="69"/>
      <c r="I161" s="273" t="s">
        <v>8787</v>
      </c>
      <c r="J161" s="364" t="s">
        <v>8781</v>
      </c>
    </row>
    <row r="162" spans="2:10" ht="33" customHeight="1" thickBot="1">
      <c r="C162" s="223" t="s">
        <v>8536</v>
      </c>
      <c r="D162" s="493" t="s">
        <v>8509</v>
      </c>
      <c r="E162" s="494"/>
      <c r="F162" s="495"/>
      <c r="G162" s="332" t="str">
        <f>IF(ISBLANK(H162),"該当の場合は必須","入力済")</f>
        <v>該当の場合は必須</v>
      </c>
      <c r="H162" s="79"/>
      <c r="I162" s="289" t="s">
        <v>8979</v>
      </c>
      <c r="J162" s="367" t="s">
        <v>8782</v>
      </c>
    </row>
    <row r="163" spans="2:10" ht="33" customHeight="1" thickBot="1">
      <c r="C163" s="223"/>
      <c r="D163" s="502" t="s">
        <v>8649</v>
      </c>
      <c r="E163" s="503"/>
      <c r="F163" s="503"/>
      <c r="G163" s="503"/>
      <c r="H163" s="503"/>
      <c r="I163" s="503"/>
      <c r="J163" s="504"/>
    </row>
    <row r="164" spans="2:10" ht="33" customHeight="1" thickBot="1">
      <c r="C164" s="223" t="s">
        <v>8537</v>
      </c>
      <c r="D164" s="445" t="s">
        <v>8686</v>
      </c>
      <c r="E164" s="443"/>
      <c r="F164" s="444"/>
      <c r="G164" s="319" t="str">
        <f>IF(ISBLANK(H164),"必須","入力済")</f>
        <v>必須</v>
      </c>
      <c r="H164" s="70"/>
      <c r="I164" s="272" t="s">
        <v>8624</v>
      </c>
      <c r="J164" s="383" t="s">
        <v>8685</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89" t="s">
        <v>8761</v>
      </c>
      <c r="E169" s="490"/>
      <c r="F169" s="491"/>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419" t="s">
        <v>189</v>
      </c>
      <c r="E173" s="420"/>
      <c r="F173" s="421"/>
      <c r="G173" s="29" t="s">
        <v>8558</v>
      </c>
      <c r="H173" s="295" t="s">
        <v>190</v>
      </c>
      <c r="I173" s="29" t="s">
        <v>8622</v>
      </c>
      <c r="J173" s="296" t="s">
        <v>8626</v>
      </c>
    </row>
    <row r="174" spans="2:10" ht="33" customHeight="1" thickBot="1">
      <c r="C174" s="229" t="s">
        <v>8036</v>
      </c>
      <c r="D174" s="437" t="s">
        <v>8514</v>
      </c>
      <c r="E174" s="438"/>
      <c r="F174" s="439"/>
      <c r="G174" s="333" t="str">
        <f>IF(ISBLANK(H174),"必須","入力済")</f>
        <v>必須</v>
      </c>
      <c r="H174" s="62"/>
      <c r="I174" s="247" t="s">
        <v>8624</v>
      </c>
      <c r="J174" s="385" t="s">
        <v>8647</v>
      </c>
    </row>
    <row r="175" spans="2:10" ht="83.25" thickBot="1">
      <c r="C175" s="223" t="s">
        <v>8037</v>
      </c>
      <c r="D175" s="489" t="s">
        <v>8586</v>
      </c>
      <c r="E175" s="490"/>
      <c r="F175" s="491"/>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75"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505" t="s">
        <v>8589</v>
      </c>
      <c r="E178" s="508" t="s">
        <v>8687</v>
      </c>
      <c r="F178" s="509"/>
      <c r="G178" s="334" t="str">
        <f>IF(ISBLANK(H178),"必須","入力済")</f>
        <v>必須</v>
      </c>
      <c r="H178" s="78"/>
      <c r="I178" s="243" t="s">
        <v>8624</v>
      </c>
      <c r="J178" s="387" t="s">
        <v>9070</v>
      </c>
    </row>
    <row r="179" spans="2:10" ht="33" customHeight="1">
      <c r="C179" s="227" t="s">
        <v>8535</v>
      </c>
      <c r="D179" s="506"/>
      <c r="E179" s="475" t="s">
        <v>8047</v>
      </c>
      <c r="F179" s="476"/>
      <c r="G179" s="324" t="str">
        <f t="shared" ref="G179:G182" si="6">IF(ISBLANK(H179),"該当する場合","入力済")</f>
        <v>該当する場合</v>
      </c>
      <c r="H179" s="60"/>
      <c r="I179" s="281" t="s">
        <v>8624</v>
      </c>
      <c r="J179" s="388" t="s">
        <v>8690</v>
      </c>
    </row>
    <row r="180" spans="2:10" ht="33" customHeight="1">
      <c r="C180" s="227" t="s">
        <v>8536</v>
      </c>
      <c r="D180" s="506"/>
      <c r="E180" s="475" t="s">
        <v>9039</v>
      </c>
      <c r="F180" s="476"/>
      <c r="G180" s="324" t="str">
        <f t="shared" si="6"/>
        <v>該当する場合</v>
      </c>
      <c r="H180" s="60"/>
      <c r="I180" s="281" t="s">
        <v>8624</v>
      </c>
      <c r="J180" s="388" t="s">
        <v>8691</v>
      </c>
    </row>
    <row r="181" spans="2:10" ht="33" customHeight="1">
      <c r="C181" s="227" t="s">
        <v>8537</v>
      </c>
      <c r="D181" s="506"/>
      <c r="E181" s="475" t="s">
        <v>8516</v>
      </c>
      <c r="F181" s="476"/>
      <c r="G181" s="324" t="str">
        <f t="shared" si="6"/>
        <v>該当する場合</v>
      </c>
      <c r="H181" s="60"/>
      <c r="I181" s="281" t="s">
        <v>8624</v>
      </c>
      <c r="J181" s="388" t="s">
        <v>8692</v>
      </c>
    </row>
    <row r="182" spans="2:10" ht="33" customHeight="1">
      <c r="C182" s="227" t="s">
        <v>8538</v>
      </c>
      <c r="D182" s="506"/>
      <c r="E182" s="475" t="s">
        <v>1</v>
      </c>
      <c r="F182" s="476"/>
      <c r="G182" s="324" t="str">
        <f t="shared" si="6"/>
        <v>該当する場合</v>
      </c>
      <c r="H182" s="60"/>
      <c r="I182" s="281" t="s">
        <v>8624</v>
      </c>
      <c r="J182" s="388" t="s">
        <v>8693</v>
      </c>
    </row>
    <row r="183" spans="2:10" ht="33">
      <c r="C183" s="227" t="s">
        <v>8539</v>
      </c>
      <c r="D183" s="506"/>
      <c r="E183" s="477" t="s">
        <v>8749</v>
      </c>
      <c r="F183" s="478"/>
      <c r="G183" s="305" t="str">
        <f>IF(ISBLANK(H183),"必須","入力済")</f>
        <v>必須</v>
      </c>
      <c r="H183" s="103"/>
      <c r="I183" s="300" t="s">
        <v>8789</v>
      </c>
      <c r="J183" s="354" t="s">
        <v>8786</v>
      </c>
    </row>
    <row r="184" spans="2:10" ht="33" customHeight="1" thickBot="1">
      <c r="C184" s="229" t="s">
        <v>8540</v>
      </c>
      <c r="D184" s="507"/>
      <c r="E184" s="440" t="s">
        <v>8590</v>
      </c>
      <c r="F184" s="442"/>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34" t="s">
        <v>189</v>
      </c>
      <c r="E187" s="435"/>
      <c r="F187" s="436"/>
      <c r="G187" s="218" t="s">
        <v>8558</v>
      </c>
      <c r="H187" s="219" t="s">
        <v>190</v>
      </c>
      <c r="I187" s="218" t="s">
        <v>8622</v>
      </c>
      <c r="J187" s="220" t="s">
        <v>8626</v>
      </c>
    </row>
    <row r="188" spans="2:10" ht="264.75" thickBot="1">
      <c r="C188" s="223" t="s">
        <v>8036</v>
      </c>
      <c r="D188" s="458" t="s">
        <v>8518</v>
      </c>
      <c r="E188" s="459"/>
      <c r="F188" s="460"/>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11109</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opLeftCell="A1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9098</v>
      </c>
    </row>
    <row r="3" spans="1:53" ht="18" customHeight="1" thickBot="1">
      <c r="B3" s="522" t="str">
        <f>IF(ISBLANK(行政用!H17), "", 行政用!H17)</f>
        <v>沖縄県知事</v>
      </c>
      <c r="C3" s="522"/>
      <c r="D3" s="522"/>
      <c r="E3" s="522"/>
      <c r="F3" s="522"/>
      <c r="G3" s="522"/>
      <c r="H3" s="522"/>
      <c r="I3" s="522"/>
      <c r="J3" s="522"/>
      <c r="K3" s="522"/>
      <c r="L3" s="130" t="s">
        <v>8108</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c r="AF4" s="528" t="s">
        <v>8391</v>
      </c>
      <c r="AG4" s="529"/>
      <c r="AH4" s="529"/>
      <c r="AI4" s="530"/>
      <c r="AJ4" s="531" t="str">
        <f>IF(ISBLANK(入力フォーム!H67), "", 入力フォーム!H67)</f>
        <v/>
      </c>
      <c r="AK4" s="531"/>
      <c r="AL4" s="531"/>
      <c r="AM4" s="531"/>
      <c r="AN4" s="531"/>
      <c r="AO4" s="531"/>
      <c r="AP4" s="531"/>
      <c r="AQ4" s="531"/>
      <c r="AR4" s="531"/>
      <c r="AS4" s="531"/>
    </row>
    <row r="5" spans="1:53" ht="16.5" customHeight="1">
      <c r="A5" s="131"/>
      <c r="B5" s="532" t="s">
        <v>8480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8392</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9091</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9092</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1" t="s">
        <v>8106</v>
      </c>
      <c r="B9" s="512"/>
      <c r="C9" s="512"/>
      <c r="D9" s="512"/>
      <c r="E9" s="572"/>
      <c r="F9" s="575" t="str">
        <f>IF(ISBLANK(入力フォーム!H7), "", 入力フォーム!H7)</f>
        <v/>
      </c>
      <c r="G9" s="576"/>
      <c r="H9" s="576"/>
      <c r="I9" s="576"/>
      <c r="J9" s="576"/>
      <c r="K9" s="576"/>
      <c r="L9" s="576"/>
      <c r="M9" s="576"/>
      <c r="N9" s="576"/>
      <c r="O9" s="577"/>
      <c r="P9" s="571" t="s">
        <v>8393</v>
      </c>
      <c r="Q9" s="512"/>
      <c r="R9" s="512"/>
      <c r="S9" s="512"/>
      <c r="T9" s="572"/>
      <c r="U9" s="581" t="str">
        <f>IF(入力フォーム!H8="所有権","☑","□")</f>
        <v>□</v>
      </c>
      <c r="V9" s="518" t="s">
        <v>8394</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8395</v>
      </c>
      <c r="AI9" s="518"/>
      <c r="AJ9" s="518"/>
      <c r="AK9" s="518"/>
      <c r="AL9" s="136"/>
      <c r="AM9" s="136"/>
      <c r="AN9" s="512" t="s">
        <v>8101</v>
      </c>
      <c r="AO9" s="510" t="str">
        <f>IF(入力フォーム!H10="移転","☑","□")</f>
        <v>□</v>
      </c>
      <c r="AP9" s="512" t="s">
        <v>8466</v>
      </c>
      <c r="AQ9" s="512"/>
      <c r="AR9" s="510" t="str">
        <f>IF(入力フォーム!H10="設定","☑","□")</f>
        <v>□</v>
      </c>
      <c r="AS9" s="512" t="s">
        <v>8396</v>
      </c>
      <c r="AT9" s="513"/>
    </row>
    <row r="10" spans="1:53" ht="19.5" customHeight="1" thickBot="1">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8397</v>
      </c>
      <c r="AA10" s="138"/>
      <c r="AB10" s="138"/>
      <c r="AC10" s="516" t="str">
        <f>IF(ISBLANK(入力フォーム!H9), "", 入力フォーム!H9)</f>
        <v/>
      </c>
      <c r="AD10" s="516"/>
      <c r="AE10" s="516"/>
      <c r="AF10" s="516"/>
      <c r="AG10" s="516"/>
      <c r="AH10" s="516"/>
      <c r="AI10" s="516"/>
      <c r="AJ10" s="516"/>
      <c r="AK10" s="516"/>
      <c r="AL10" s="516"/>
      <c r="AM10" s="137" t="s">
        <v>8398</v>
      </c>
      <c r="AN10" s="514"/>
      <c r="AO10" s="511"/>
      <c r="AP10" s="514"/>
      <c r="AQ10" s="514"/>
      <c r="AR10" s="511"/>
      <c r="AS10" s="514"/>
      <c r="AT10" s="515"/>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c r="A12" s="139" t="s">
        <v>8401</v>
      </c>
      <c r="B12" s="140"/>
      <c r="C12" s="140"/>
      <c r="D12" s="140"/>
      <c r="E12" s="140"/>
      <c r="F12" s="140"/>
      <c r="G12" s="140"/>
      <c r="H12" s="140"/>
      <c r="I12" s="140"/>
      <c r="J12" s="140"/>
      <c r="K12" s="592" t="s">
        <v>8402</v>
      </c>
      <c r="L12" s="593"/>
      <c r="M12" s="593"/>
      <c r="N12" s="593"/>
      <c r="O12" s="141" t="s">
        <v>8403</v>
      </c>
      <c r="P12" s="594" t="str">
        <f>IF(入力フォーム!H32="無", 0, IF(ISBLANK(入力フォーム!H33), "", 入力フォーム!H33))</f>
        <v/>
      </c>
      <c r="Q12" s="594"/>
      <c r="R12" s="142" t="s">
        <v>8404</v>
      </c>
      <c r="S12" s="595" t="s">
        <v>8098</v>
      </c>
      <c r="T12" s="596"/>
      <c r="U12" s="596"/>
      <c r="V12" s="596"/>
      <c r="W12" s="596"/>
      <c r="X12" s="596"/>
      <c r="Y12" s="597"/>
      <c r="Z12" s="139" t="s">
        <v>8401</v>
      </c>
      <c r="AA12" s="140"/>
      <c r="AB12" s="140"/>
      <c r="AC12" s="140"/>
      <c r="AD12" s="140"/>
      <c r="AE12" s="140"/>
      <c r="AF12" s="140"/>
      <c r="AG12" s="140"/>
      <c r="AH12" s="140"/>
      <c r="AI12" s="140"/>
      <c r="AJ12" s="140"/>
      <c r="AK12" s="140"/>
      <c r="AL12" s="140"/>
      <c r="AM12" s="592" t="s">
        <v>8405</v>
      </c>
      <c r="AN12" s="593"/>
      <c r="AO12" s="593"/>
      <c r="AP12" s="593"/>
      <c r="AQ12" s="141" t="s">
        <v>8403</v>
      </c>
      <c r="AR12" s="633" t="str">
        <f>IF(入力フォーム!H45="無", 0, IF(ISBLANK(入力フォーム!H46), "", 入力フォーム!H46))</f>
        <v/>
      </c>
      <c r="AS12" s="633"/>
      <c r="AT12" s="143" t="s">
        <v>8404</v>
      </c>
    </row>
    <row r="13" spans="1:53" ht="30.75" customHeight="1">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8463</v>
      </c>
      <c r="U16" s="586"/>
      <c r="V16" s="586"/>
      <c r="W16" s="586"/>
      <c r="X16" s="587" t="s">
        <v>8406</v>
      </c>
      <c r="Y16" s="588"/>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8473</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c r="A21" s="614" t="s">
        <v>8408</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8596</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c r="A22" s="621" t="s">
        <v>8409</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8597</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8598</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8599</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c r="A25" s="606" t="s">
        <v>8408</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8421</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1" t="s">
        <v>8410</v>
      </c>
      <c r="B29" s="652"/>
      <c r="C29" s="652"/>
      <c r="D29" s="652"/>
      <c r="E29" s="652"/>
      <c r="F29" s="652"/>
      <c r="G29" s="652"/>
      <c r="H29" s="652"/>
      <c r="I29" s="652"/>
      <c r="J29" s="652"/>
      <c r="K29" s="652"/>
      <c r="L29" s="652"/>
      <c r="M29" s="652"/>
      <c r="N29" s="652"/>
      <c r="O29" s="652"/>
      <c r="P29" s="652"/>
      <c r="Q29" s="652"/>
      <c r="R29" s="652"/>
      <c r="S29" s="652"/>
      <c r="T29" s="653"/>
      <c r="U29" s="657" t="s">
        <v>8411</v>
      </c>
      <c r="V29" s="652"/>
      <c r="W29" s="652"/>
      <c r="X29" s="653"/>
      <c r="Y29" s="659" t="s">
        <v>8412</v>
      </c>
      <c r="Z29" s="660"/>
      <c r="AA29" s="660"/>
      <c r="AB29" s="661"/>
      <c r="AC29" s="657" t="s">
        <v>8613</v>
      </c>
      <c r="AD29" s="652"/>
      <c r="AE29" s="652"/>
      <c r="AF29" s="652"/>
      <c r="AG29" s="652"/>
      <c r="AH29" s="667" t="s">
        <v>8460</v>
      </c>
      <c r="AI29" s="668"/>
      <c r="AJ29" s="669"/>
      <c r="AK29" s="657" t="s">
        <v>8413</v>
      </c>
      <c r="AL29" s="652"/>
      <c r="AM29" s="652"/>
      <c r="AN29" s="652"/>
      <c r="AO29" s="653"/>
      <c r="AP29" s="657" t="s">
        <v>8459</v>
      </c>
      <c r="AQ29" s="652"/>
      <c r="AR29" s="652"/>
      <c r="AS29" s="652"/>
      <c r="AT29" s="673"/>
    </row>
    <row r="30" spans="1:82" ht="29.45" customHeight="1">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5" customHeight="1">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5" customHeight="1">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5" customHeight="1">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5" customHeight="1">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5" customHeight="1">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5" customHeight="1">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5" customHeight="1">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5" customHeight="1">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5" customHeight="1">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5" customHeight="1" thickBot="1">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c r="A41" s="168"/>
      <c r="B41" s="169"/>
      <c r="C41" s="745" t="s">
        <v>8414</v>
      </c>
      <c r="D41" s="746"/>
      <c r="E41" s="748" t="str">
        <f>IF(IFERROR(入力フォーム!H53, 0)=0, "", IFERROR(入力フォーム!H53, 0))</f>
        <v/>
      </c>
      <c r="F41" s="748"/>
      <c r="G41" s="746" t="s">
        <v>8415</v>
      </c>
      <c r="H41" s="749"/>
      <c r="I41" s="751" t="s">
        <v>8416</v>
      </c>
      <c r="J41" s="751"/>
      <c r="K41" s="751"/>
      <c r="L41" s="751"/>
      <c r="M41" s="751"/>
      <c r="N41" s="751"/>
      <c r="O41" s="751"/>
      <c r="P41" s="751"/>
      <c r="Q41" s="751"/>
      <c r="R41" s="751"/>
      <c r="S41" s="751"/>
      <c r="T41" s="752"/>
      <c r="U41" s="755"/>
      <c r="V41" s="756"/>
      <c r="W41" s="756"/>
      <c r="X41" s="756"/>
      <c r="Y41" s="519" t="s">
        <v>8417</v>
      </c>
      <c r="Z41" s="520"/>
      <c r="AA41" s="520"/>
      <c r="AB41" s="521"/>
      <c r="AC41" s="756"/>
      <c r="AD41" s="756"/>
      <c r="AE41" s="756"/>
      <c r="AF41" s="756"/>
      <c r="AG41" s="756"/>
      <c r="AH41" s="756"/>
      <c r="AI41" s="756"/>
      <c r="AJ41" s="756"/>
      <c r="AK41" s="519" t="s">
        <v>8417</v>
      </c>
      <c r="AL41" s="520"/>
      <c r="AM41" s="520"/>
      <c r="AN41" s="520"/>
      <c r="AO41" s="521"/>
      <c r="AP41" s="519" t="s">
        <v>8418</v>
      </c>
      <c r="AQ41" s="520"/>
      <c r="AR41" s="520"/>
      <c r="AS41" s="520"/>
      <c r="AT41" s="521"/>
    </row>
    <row r="42" spans="1:46" ht="32.450000000000003" customHeight="1" thickBot="1">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744" t="s">
        <v>8454</v>
      </c>
      <c r="J49" s="520"/>
      <c r="K49" s="520"/>
      <c r="L49" s="520"/>
      <c r="M49" s="520"/>
      <c r="N49" s="520"/>
      <c r="O49" s="520"/>
      <c r="P49" s="521"/>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c r="A50" s="202" t="str">
        <f>IF(入力フォーム!H51="単独の届出","☑","□")</f>
        <v>□</v>
      </c>
      <c r="B50" s="175" t="s">
        <v>8093</v>
      </c>
      <c r="C50" s="169"/>
      <c r="D50" s="169"/>
      <c r="E50" s="169"/>
      <c r="F50" s="169"/>
      <c r="G50" s="169"/>
      <c r="H50" s="169"/>
      <c r="I50" s="200" t="str">
        <f>IF(入力フォーム!H156="市街化区域","☑","□")</f>
        <v>□</v>
      </c>
      <c r="J50" s="759" t="s">
        <v>8424</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70" t="s">
        <v>8425</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c r="A52" s="203" t="str">
        <f>IF(入力フォーム!H51="一団の土地（継続）","☑","□")</f>
        <v>□</v>
      </c>
      <c r="B52" s="127" t="s">
        <v>8091</v>
      </c>
      <c r="C52" s="131"/>
      <c r="D52" s="131"/>
      <c r="E52" s="131"/>
      <c r="F52" s="131"/>
      <c r="G52" s="131"/>
      <c r="H52" s="131"/>
      <c r="I52" s="772" t="s">
        <v>8489</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c r="A53" s="176" t="s">
        <v>8426</v>
      </c>
      <c r="B53" s="127" t="s">
        <v>8090</v>
      </c>
      <c r="C53" s="131"/>
      <c r="D53" s="131"/>
      <c r="E53" s="131"/>
      <c r="F53" s="131"/>
      <c r="G53" s="131"/>
      <c r="H53" s="131"/>
      <c r="I53" s="204" t="str">
        <f>IF(入力フォーム!H156="市街化調整区域","☑","□")</f>
        <v>□</v>
      </c>
      <c r="J53" s="770" t="s">
        <v>8427</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c r="A54" s="566"/>
      <c r="B54" s="567"/>
      <c r="C54" s="789" t="str">
        <f>IF(ISBLANK(入力フォーム!H52), "", 入力フォーム!H52)</f>
        <v/>
      </c>
      <c r="D54" s="789"/>
      <c r="E54" s="789"/>
      <c r="F54" s="789"/>
      <c r="G54" s="789"/>
      <c r="H54" s="790"/>
      <c r="I54" s="205" t="str">
        <f>IF(入力フォーム!H156="都市計画区域外","☑","□")</f>
        <v>□</v>
      </c>
      <c r="J54" s="791" t="s">
        <v>8428</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c r="A55" s="519" t="s">
        <v>8429</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c r="A56" s="761" t="str">
        <f>IF(ISBLANK(入力フォーム!H159), "", 入力フォーム!H159)</f>
        <v/>
      </c>
      <c r="B56" s="762"/>
      <c r="C56" s="762"/>
      <c r="D56" s="762"/>
      <c r="E56" s="762"/>
      <c r="F56" s="762"/>
      <c r="G56" s="762"/>
      <c r="H56" s="762"/>
      <c r="I56" s="762"/>
      <c r="J56" s="762"/>
      <c r="K56" s="762"/>
      <c r="L56" s="762"/>
      <c r="M56" s="762"/>
      <c r="N56" s="762"/>
      <c r="O56" s="762"/>
      <c r="P56" s="763"/>
      <c r="Q56" s="793" t="s">
        <v>8430</v>
      </c>
      <c r="R56" s="794"/>
      <c r="S56" s="794"/>
      <c r="T56" s="794"/>
      <c r="U56" s="794"/>
      <c r="V56" s="794"/>
      <c r="W56" s="794"/>
      <c r="X56" s="794"/>
      <c r="Y56" s="794"/>
      <c r="Z56" s="794"/>
      <c r="AA56" s="794"/>
      <c r="AB56" s="794"/>
      <c r="AC56" s="794"/>
      <c r="AD56" s="795" t="s">
        <v>8431</v>
      </c>
      <c r="AE56" s="796"/>
      <c r="AF56" s="796"/>
      <c r="AG56" s="796"/>
      <c r="AH56" s="796"/>
      <c r="AI56" s="796"/>
      <c r="AJ56" s="796"/>
      <c r="AK56" s="796"/>
      <c r="AL56" s="796"/>
      <c r="AM56" s="796"/>
      <c r="AN56" s="796"/>
      <c r="AO56" s="796"/>
      <c r="AP56" s="796"/>
      <c r="AQ56" s="796"/>
      <c r="AR56" s="796"/>
      <c r="AS56" s="796"/>
      <c r="AT56" s="797"/>
    </row>
    <row r="57" spans="1:52" ht="18" customHeight="1">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8432</v>
      </c>
      <c r="AF57" s="800"/>
      <c r="AG57" s="800"/>
      <c r="AH57" s="207" t="str">
        <f>IF(入力フォーム!H166="有","☑","□")</f>
        <v>□</v>
      </c>
      <c r="AI57" s="775" t="s">
        <v>8433</v>
      </c>
      <c r="AJ57" s="775"/>
      <c r="AK57" s="207" t="str">
        <f>IF(入力フォーム!H167="有","☑","□")</f>
        <v>□</v>
      </c>
      <c r="AL57" s="775" t="s">
        <v>8434</v>
      </c>
      <c r="AM57" s="775"/>
      <c r="AN57" s="207" t="str">
        <f>IF(入力フォーム!H168="有","☑","□")</f>
        <v>□</v>
      </c>
      <c r="AO57" s="775" t="s">
        <v>8102</v>
      </c>
      <c r="AP57" s="775"/>
      <c r="AQ57" s="776" t="str">
        <f>IF(ISBLANK(入力フォーム!H169), "",  "〔" &amp; 入力フォーム!H169 &amp; "〕")</f>
        <v/>
      </c>
      <c r="AR57" s="776"/>
      <c r="AS57" s="776"/>
      <c r="AT57" s="777"/>
    </row>
    <row r="58" spans="1:52" ht="18" customHeight="1">
      <c r="A58" s="764"/>
      <c r="B58" s="765"/>
      <c r="C58" s="765"/>
      <c r="D58" s="765"/>
      <c r="E58" s="765"/>
      <c r="F58" s="765"/>
      <c r="G58" s="765"/>
      <c r="H58" s="765"/>
      <c r="I58" s="765"/>
      <c r="J58" s="765"/>
      <c r="K58" s="765"/>
      <c r="L58" s="765"/>
      <c r="M58" s="765"/>
      <c r="N58" s="765"/>
      <c r="O58" s="765"/>
      <c r="P58" s="766"/>
      <c r="Q58" s="778" t="s">
        <v>8435</v>
      </c>
      <c r="R58" s="770"/>
      <c r="S58" s="770"/>
      <c r="T58" s="770"/>
      <c r="U58" s="770"/>
      <c r="V58" s="770"/>
      <c r="W58" s="770"/>
      <c r="X58" s="770"/>
      <c r="Y58" s="770"/>
      <c r="Z58" s="770"/>
      <c r="AA58" s="770"/>
      <c r="AB58" s="770"/>
      <c r="AC58" s="178"/>
      <c r="AD58" s="779" t="s">
        <v>8436</v>
      </c>
      <c r="AE58" s="649"/>
      <c r="AF58" s="649"/>
      <c r="AG58" s="649"/>
      <c r="AH58" s="780"/>
      <c r="AI58" s="780"/>
      <c r="AJ58" s="780"/>
      <c r="AK58" s="780"/>
      <c r="AL58" s="780"/>
      <c r="AM58" s="780"/>
      <c r="AN58" s="780"/>
      <c r="AO58" s="780"/>
      <c r="AP58" s="780"/>
      <c r="AQ58" s="780"/>
      <c r="AR58" s="780"/>
      <c r="AS58" s="780"/>
      <c r="AT58" s="781"/>
    </row>
    <row r="59" spans="1:52" ht="18" customHeight="1" thickBot="1">
      <c r="A59" s="782" t="s">
        <v>8437</v>
      </c>
      <c r="B59" s="783"/>
      <c r="C59" s="783"/>
      <c r="D59" s="783"/>
      <c r="E59" s="783"/>
      <c r="F59" s="783"/>
      <c r="G59" s="208" t="str">
        <f>IF(入力フォーム!H160="有","☑","☐")</f>
        <v>☐</v>
      </c>
      <c r="H59" s="179" t="s">
        <v>8438</v>
      </c>
      <c r="I59" s="180"/>
      <c r="J59" s="209" t="str">
        <f>IF(入力フォーム!H160="無","☑","☐")</f>
        <v>☐</v>
      </c>
      <c r="K59" s="181" t="s">
        <v>8439</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811"/>
      <c r="D63" s="744" t="s">
        <v>8441</v>
      </c>
      <c r="E63" s="520"/>
      <c r="F63" s="520"/>
      <c r="G63" s="520"/>
      <c r="H63" s="520"/>
      <c r="I63" s="520"/>
      <c r="J63" s="520"/>
      <c r="K63" s="520"/>
      <c r="L63" s="520"/>
      <c r="M63" s="520"/>
      <c r="N63" s="520"/>
      <c r="O63" s="520"/>
      <c r="P63" s="811"/>
      <c r="Q63" s="812" t="s">
        <v>11105</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8442</v>
      </c>
      <c r="S64" s="820"/>
      <c r="T64" s="820"/>
      <c r="U64" s="39" t="str">
        <f>IF(入力フォーム!H176="無","☑","□")</f>
        <v>□</v>
      </c>
      <c r="V64" s="820" t="s">
        <v>8443</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c r="A65" s="822" t="str">
        <f>IF(入力フォーム!H174="無","☑","□")</f>
        <v>□</v>
      </c>
      <c r="B65" s="824" t="s">
        <v>8515</v>
      </c>
      <c r="C65" s="190"/>
      <c r="D65" s="816"/>
      <c r="E65" s="816"/>
      <c r="F65" s="816"/>
      <c r="G65" s="816"/>
      <c r="H65" s="816"/>
      <c r="I65" s="816"/>
      <c r="J65" s="816"/>
      <c r="K65" s="816"/>
      <c r="L65" s="816"/>
      <c r="M65" s="816"/>
      <c r="N65" s="816"/>
      <c r="O65" s="816"/>
      <c r="P65" s="817"/>
      <c r="Q65" s="826" t="s">
        <v>8444</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c r="A67" s="829" t="s">
        <v>8445</v>
      </c>
      <c r="B67" s="830"/>
      <c r="C67" s="830"/>
      <c r="D67" s="830"/>
      <c r="E67" s="830"/>
      <c r="F67" s="830"/>
      <c r="G67" s="830"/>
      <c r="H67" s="830"/>
      <c r="I67" s="830"/>
      <c r="J67" s="830"/>
      <c r="K67" s="830"/>
      <c r="L67" s="830"/>
      <c r="M67" s="830"/>
      <c r="N67" s="830"/>
      <c r="O67" s="830"/>
      <c r="P67" s="831"/>
      <c r="Q67" s="832" t="s">
        <v>8446</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c r="A68" s="211" t="str">
        <f>IF(入力フォーム!H179="有","☑","□")</f>
        <v>□</v>
      </c>
      <c r="B68" s="835" t="s">
        <v>8105</v>
      </c>
      <c r="C68" s="835"/>
      <c r="D68" s="835"/>
      <c r="E68" s="210" t="str">
        <f>IF(入力フォーム!H180="有","☑","□")</f>
        <v>□</v>
      </c>
      <c r="F68" s="835" t="s">
        <v>8103</v>
      </c>
      <c r="G68" s="835"/>
      <c r="H68" s="835"/>
      <c r="I68" s="210" t="str">
        <f>IF(入力フォーム!H181="有","☑","□")</f>
        <v>□</v>
      </c>
      <c r="J68" s="835" t="s">
        <v>8395</v>
      </c>
      <c r="K68" s="835"/>
      <c r="L68" s="835"/>
      <c r="M68" s="835"/>
      <c r="N68" s="133"/>
      <c r="O68" s="133"/>
      <c r="P68" s="194"/>
      <c r="Q68" s="836" t="str">
        <f>IF(ISBLANK(入力フォーム!H184), "", 入力フォーム!H184)</f>
        <v/>
      </c>
      <c r="R68" s="837"/>
      <c r="S68" s="837"/>
      <c r="T68" s="837"/>
      <c r="U68" s="837"/>
      <c r="V68" s="837"/>
      <c r="W68" s="837"/>
      <c r="X68" s="840" t="s">
        <v>8447</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c r="A69" s="212" t="str">
        <f>IF(入力フォーム!H178="無","☑","□")</f>
        <v>□</v>
      </c>
      <c r="B69" s="842" t="s">
        <v>8448</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c r="A72" s="801" t="s">
        <v>8451</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17"/>
  <sheetViews>
    <sheetView showGridLines="0" zoomScaleNormal="100" zoomScaleSheetLayoutView="100" workbookViewId="0">
      <pane ySplit="1" topLeftCell="A2" activePane="bottomLeft" state="frozen"/>
      <selection pane="bottomLeft" activeCell="F11" sqref="F11"/>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IF(入力フォーム!H14="国外","必須","不要")</f>
        <v>不要</v>
      </c>
      <c r="F10" s="47" t="s">
        <v>8689</v>
      </c>
    </row>
    <row r="11" spans="1:6" ht="39.6" customHeight="1">
      <c r="B11" s="43">
        <v>8</v>
      </c>
      <c r="C11" s="396" t="s">
        <v>11111</v>
      </c>
      <c r="D11" s="45" t="s">
        <v>8654</v>
      </c>
      <c r="E11" s="49" t="str">
        <f>IF(入力フォーム!H15="国外","必須","不要")</f>
        <v>不要</v>
      </c>
      <c r="F11" s="47" t="s">
        <v>11112</v>
      </c>
    </row>
    <row r="17" s="24" customFormat="1" hidden="1"/>
  </sheetData>
  <phoneticPr fontId="8"/>
  <conditionalFormatting sqref="E9">
    <cfRule type="expression" dxfId="19" priority="2">
      <formula>$E$9="必須"</formula>
    </cfRule>
  </conditionalFormatting>
  <conditionalFormatting sqref="E10:E11">
    <cfRule type="expression" dxfId="18" priority="1">
      <formula>$E$11="必須"</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6" t="s">
        <v>9050</v>
      </c>
      <c r="B1" s="847"/>
      <c r="C1" s="847"/>
      <c r="D1" s="847"/>
      <c r="E1" s="847"/>
      <c r="F1" s="847"/>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419" t="s">
        <v>8668</v>
      </c>
      <c r="E16" s="420"/>
      <c r="F16" s="421"/>
      <c r="G16" s="29" t="s">
        <v>8558</v>
      </c>
      <c r="H16" s="29" t="s">
        <v>8669</v>
      </c>
      <c r="I16" s="29" t="s">
        <v>8670</v>
      </c>
      <c r="J16" s="220" t="s">
        <v>8626</v>
      </c>
      <c r="L16" s="339"/>
    </row>
    <row r="17" spans="2:12" s="253" customFormat="1" ht="49.5">
      <c r="C17" s="227" t="s">
        <v>8036</v>
      </c>
      <c r="D17" s="403" t="s">
        <v>8556</v>
      </c>
      <c r="E17" s="849" t="s">
        <v>9000</v>
      </c>
      <c r="F17" s="850"/>
      <c r="G17" s="348" t="str">
        <f>IF(ISBLANK(H17),"必須","入力済")</f>
        <v>入力済</v>
      </c>
      <c r="H17" s="58" t="s">
        <v>11110</v>
      </c>
      <c r="I17" s="343" t="s">
        <v>8789</v>
      </c>
      <c r="J17" s="389" t="s">
        <v>9045</v>
      </c>
      <c r="L17" s="339"/>
    </row>
    <row r="18" spans="2:12" s="253" customFormat="1" ht="33">
      <c r="C18" s="227" t="s">
        <v>8037</v>
      </c>
      <c r="D18" s="403"/>
      <c r="E18" s="850" t="s">
        <v>8851</v>
      </c>
      <c r="F18" s="850"/>
      <c r="G18" s="348" t="str">
        <f>IF(ISBLANK(H18),"必須","入力済")</f>
        <v>入力済</v>
      </c>
      <c r="H18" s="58" t="s">
        <v>8899</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9" t="s">
        <v>8668</v>
      </c>
      <c r="E22" s="420"/>
      <c r="F22" s="421"/>
      <c r="G22" s="29" t="s">
        <v>8558</v>
      </c>
      <c r="H22" s="345" t="s">
        <v>8669</v>
      </c>
      <c r="I22" s="29" t="s">
        <v>8670</v>
      </c>
      <c r="J22" s="220" t="s">
        <v>8626</v>
      </c>
      <c r="K22" s="339"/>
      <c r="L22" s="339"/>
    </row>
    <row r="23" spans="2:12" s="253" customFormat="1" ht="33" customHeight="1">
      <c r="C23" s="227" t="s">
        <v>8036</v>
      </c>
      <c r="D23" s="851" t="s">
        <v>8672</v>
      </c>
      <c r="E23" s="848" t="s">
        <v>9047</v>
      </c>
      <c r="F23" s="848"/>
      <c r="G23" s="348" t="str">
        <f>IF(ISBLANK(H23),"必須","入力済")</f>
        <v>必須</v>
      </c>
      <c r="H23" s="91"/>
      <c r="I23" s="343" t="s">
        <v>8933</v>
      </c>
      <c r="J23" s="390" t="s">
        <v>8934</v>
      </c>
      <c r="K23" s="339"/>
      <c r="L23" s="339"/>
    </row>
    <row r="24" spans="2:12" s="253" customFormat="1" ht="33" customHeight="1">
      <c r="C24" s="227" t="s">
        <v>8037</v>
      </c>
      <c r="D24" s="851"/>
      <c r="E24" s="848" t="s">
        <v>8618</v>
      </c>
      <c r="F24" s="848"/>
      <c r="G24" s="348" t="str">
        <f>IF(ISBLANK(H24),"必須","入力済")</f>
        <v>必須</v>
      </c>
      <c r="H24" s="105"/>
      <c r="I24" s="343" t="s">
        <v>8787</v>
      </c>
      <c r="J24" s="357" t="s">
        <v>8935</v>
      </c>
      <c r="K24" s="339"/>
      <c r="L24" s="339"/>
    </row>
    <row r="25" spans="2:12" s="253" customFormat="1" ht="33" customHeight="1">
      <c r="C25" s="227" t="s">
        <v>8038</v>
      </c>
      <c r="D25" s="851"/>
      <c r="E25" s="848" t="s">
        <v>7882</v>
      </c>
      <c r="F25" s="848"/>
      <c r="G25" s="348" t="str">
        <f>IF(ISBLANK(H25),"必須","入力済")</f>
        <v>必須</v>
      </c>
      <c r="H25" s="57"/>
      <c r="I25" s="344" t="s">
        <v>8624</v>
      </c>
      <c r="J25" s="391" t="s">
        <v>8936</v>
      </c>
      <c r="K25" s="339"/>
      <c r="L25" s="339"/>
    </row>
    <row r="26" spans="2:12" s="253" customFormat="1" ht="33" customHeight="1">
      <c r="C26" s="267" t="s">
        <v>8039</v>
      </c>
      <c r="D26" s="851"/>
      <c r="E26" s="848" t="s">
        <v>8602</v>
      </c>
      <c r="F26" s="848"/>
      <c r="G26" s="348" t="str">
        <f>IF(ISBLANK(H26),"必須","入力済")</f>
        <v>必須</v>
      </c>
      <c r="H26" s="57"/>
      <c r="I26" s="344" t="s">
        <v>8624</v>
      </c>
      <c r="J26" s="391" t="s">
        <v>8937</v>
      </c>
      <c r="K26" s="339"/>
      <c r="L26" s="339"/>
    </row>
    <row r="27" spans="2:12" s="253" customFormat="1" ht="33">
      <c r="C27" s="267" t="s">
        <v>8040</v>
      </c>
      <c r="D27" s="851"/>
      <c r="E27" s="852" t="s">
        <v>8603</v>
      </c>
      <c r="F27" s="852"/>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1"/>
      <c r="E28" s="848" t="s">
        <v>9028</v>
      </c>
      <c r="F28" s="848"/>
      <c r="G28" s="350" t="str">
        <f>IF(ISBLANK(H28), "任意", "入力済" &amp; CHAR(10) &amp; "（" &amp; LEN(SUBSTITUTE(H28, CHAR(10), "")) &amp; "文字）")</f>
        <v>任意</v>
      </c>
      <c r="H28" s="104"/>
      <c r="I28" s="343" t="s">
        <v>8789</v>
      </c>
      <c r="J28" s="357" t="s">
        <v>9027</v>
      </c>
    </row>
    <row r="29" spans="2:12" s="253" customFormat="1" ht="66">
      <c r="C29" s="267" t="s">
        <v>8536</v>
      </c>
      <c r="D29" s="851"/>
      <c r="E29" s="848" t="s">
        <v>175</v>
      </c>
      <c r="F29" s="848"/>
      <c r="G29" s="350" t="str">
        <f>IF(ISBLANK(H29), "任意", "入力済" &amp; CHAR(10) &amp; "（" &amp; LEN(SUBSTITUTE(H29, CHAR(10), "")) &amp; "文字）")</f>
        <v>任意</v>
      </c>
      <c r="H29" s="104"/>
      <c r="I29" s="343" t="s">
        <v>8789</v>
      </c>
      <c r="J29" s="392" t="s">
        <v>9046</v>
      </c>
    </row>
    <row r="30" spans="2:12" s="253" customFormat="1" ht="82.5">
      <c r="C30" s="267" t="s">
        <v>8537</v>
      </c>
      <c r="D30" s="851"/>
      <c r="E30" s="848" t="s">
        <v>8519</v>
      </c>
      <c r="F30" s="848"/>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9" t="s">
        <v>8677</v>
      </c>
      <c r="E34" s="420"/>
      <c r="F34" s="421"/>
      <c r="G34" s="419" t="s">
        <v>8680</v>
      </c>
      <c r="H34" s="420"/>
      <c r="I34" s="421"/>
      <c r="J34" s="29" t="s">
        <v>8678</v>
      </c>
      <c r="L34" s="339"/>
    </row>
    <row r="35" spans="2:12" s="253" customFormat="1" ht="49.5" customHeight="1">
      <c r="C35" s="227" t="s">
        <v>8036</v>
      </c>
      <c r="D35" s="851" t="s">
        <v>8673</v>
      </c>
      <c r="E35" s="859" t="s">
        <v>9072</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8922</v>
      </c>
    </row>
    <row r="36" spans="2:12" s="253" customFormat="1" ht="49.5" customHeight="1">
      <c r="C36" s="227" t="s">
        <v>8037</v>
      </c>
      <c r="D36" s="851"/>
      <c r="E36" s="860" t="s">
        <v>8674</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c r="C37" s="267" t="s">
        <v>8923</v>
      </c>
      <c r="D37" s="851"/>
      <c r="E37" s="860" t="s">
        <v>8675</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c r="C38" s="267" t="s">
        <v>8039</v>
      </c>
      <c r="D38" s="851"/>
      <c r="E38" s="860" t="s">
        <v>8676</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419" t="s">
        <v>8679</v>
      </c>
      <c r="D42" s="420"/>
      <c r="E42" s="420"/>
      <c r="F42" s="421"/>
      <c r="G42" s="419" t="s">
        <v>8925</v>
      </c>
      <c r="H42" s="420"/>
      <c r="I42" s="421"/>
      <c r="J42" s="29" t="s">
        <v>8678</v>
      </c>
    </row>
    <row r="43" spans="2:12" s="253" customFormat="1" ht="54" customHeight="1">
      <c r="C43" s="864" t="s">
        <v>8929</v>
      </c>
      <c r="D43" s="864"/>
      <c r="E43" s="864"/>
      <c r="F43" s="864"/>
      <c r="G43" s="863" t="str">
        <f>入力フォーム!H67&amp;行政用!H24</f>
        <v/>
      </c>
      <c r="H43" s="863"/>
      <c r="I43" s="863"/>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9" t="s">
        <v>8668</v>
      </c>
      <c r="E48" s="420"/>
      <c r="F48" s="421"/>
      <c r="G48" s="29" t="s">
        <v>8558</v>
      </c>
      <c r="H48" s="345" t="s">
        <v>8669</v>
      </c>
      <c r="I48" s="29" t="s">
        <v>8670</v>
      </c>
      <c r="J48" s="220" t="s">
        <v>8626</v>
      </c>
      <c r="L48" s="339"/>
    </row>
    <row r="49" spans="3:10" s="253" customFormat="1" ht="33" customHeight="1">
      <c r="C49" s="227" t="s">
        <v>8036</v>
      </c>
      <c r="D49" s="861" t="s">
        <v>8681</v>
      </c>
      <c r="E49" s="860" t="s">
        <v>29</v>
      </c>
      <c r="F49" s="860"/>
      <c r="G49" s="320" t="str">
        <f>IF(ISBLANK(H49),"任意","入力済")</f>
        <v>任意</v>
      </c>
      <c r="H49" s="91"/>
      <c r="I49" s="343" t="s">
        <v>8933</v>
      </c>
      <c r="J49" s="390" t="s">
        <v>8938</v>
      </c>
    </row>
    <row r="50" spans="3:10" s="253" customFormat="1" ht="49.5" customHeight="1">
      <c r="C50" s="227" t="s">
        <v>8037</v>
      </c>
      <c r="D50" s="862"/>
      <c r="E50" s="860" t="s">
        <v>9</v>
      </c>
      <c r="F50" s="860"/>
      <c r="G50" s="348" t="str">
        <f>IF(ISBLANK(H50),"必須","入力済")</f>
        <v>必須</v>
      </c>
      <c r="H50" s="90"/>
      <c r="I50" s="343" t="s">
        <v>8787</v>
      </c>
      <c r="J50" s="357" t="s">
        <v>8939</v>
      </c>
    </row>
    <row r="51" spans="3:10" s="253" customFormat="1" ht="49.5" customHeight="1">
      <c r="C51" s="227" t="s">
        <v>8038</v>
      </c>
      <c r="D51" s="862"/>
      <c r="E51" s="860" t="s">
        <v>13</v>
      </c>
      <c r="F51" s="860"/>
      <c r="G51" s="348" t="str">
        <f>IF(ISBLANK(H51),"必須","入力済")</f>
        <v>必須</v>
      </c>
      <c r="H51" s="61"/>
      <c r="I51" s="343" t="s">
        <v>8787</v>
      </c>
      <c r="J51" s="357" t="s">
        <v>9029</v>
      </c>
    </row>
    <row r="52" spans="3:10" s="253" customFormat="1" ht="49.5" customHeight="1">
      <c r="C52" s="267" t="s">
        <v>8039</v>
      </c>
      <c r="D52" s="862"/>
      <c r="E52" s="860" t="s">
        <v>8049</v>
      </c>
      <c r="F52" s="860"/>
      <c r="G52" s="348" t="str">
        <f>IF(ISBLANK(H52),"必須","入力済")</f>
        <v>必須</v>
      </c>
      <c r="H52" s="61"/>
      <c r="I52" s="343" t="s">
        <v>8787</v>
      </c>
      <c r="J52" s="357" t="s">
        <v>8940</v>
      </c>
    </row>
    <row r="53" spans="3:10" s="253" customFormat="1" ht="49.5" customHeight="1">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2"/>
      <c r="E54" s="860" t="s">
        <v>8944</v>
      </c>
      <c r="F54" s="860"/>
      <c r="G54" s="320" t="str">
        <f>IF(ISBLANK(H54),"任意","入力済")</f>
        <v>任意</v>
      </c>
      <c r="H54" s="91"/>
      <c r="I54" s="343" t="s">
        <v>8933</v>
      </c>
      <c r="J54" s="390" t="s">
        <v>8943</v>
      </c>
    </row>
    <row r="55" spans="3:10" s="253" customFormat="1" ht="33">
      <c r="C55" s="267" t="s">
        <v>8536</v>
      </c>
      <c r="D55" s="862"/>
      <c r="E55" s="860" t="s">
        <v>8946</v>
      </c>
      <c r="F55" s="860"/>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11107</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47</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47</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9086</v>
      </c>
      <c r="AC15" s="17" t="s">
        <v>204</v>
      </c>
      <c r="AD15" s="17" t="s">
        <v>8502</v>
      </c>
    </row>
    <row r="16" spans="1:36">
      <c r="H16" s="17" t="s">
        <v>8021</v>
      </c>
      <c r="I16" s="13" t="s">
        <v>9087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9065</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8701</v>
      </c>
    </row>
    <row r="194" spans="5:40">
      <c r="E194" s="17" t="s">
        <v>669</v>
      </c>
      <c r="F194" s="17" t="s">
        <v>668</v>
      </c>
      <c r="AA194" s="13" t="s">
        <v>8324</v>
      </c>
      <c r="AB194" s="123">
        <v>258</v>
      </c>
      <c r="AM194" s="17" t="s">
        <v>9288</v>
      </c>
      <c r="AN194" s="17" t="s">
        <v>8700</v>
      </c>
    </row>
    <row r="195" spans="5:40">
      <c r="E195" s="17" t="s">
        <v>671</v>
      </c>
      <c r="F195" s="17" t="s">
        <v>670</v>
      </c>
      <c r="AA195" s="13" t="s">
        <v>8325</v>
      </c>
      <c r="AB195" s="123">
        <v>260</v>
      </c>
      <c r="AM195" s="17" t="s">
        <v>9289</v>
      </c>
      <c r="AN195" s="17" t="s">
        <v>8699</v>
      </c>
    </row>
    <row r="196" spans="5:40">
      <c r="E196" s="17" t="s">
        <v>673</v>
      </c>
      <c r="F196" s="17" t="s">
        <v>672</v>
      </c>
      <c r="AA196" s="13" t="s">
        <v>8326</v>
      </c>
      <c r="AB196" s="123">
        <v>100</v>
      </c>
      <c r="AM196" s="17" t="s">
        <v>9290</v>
      </c>
      <c r="AN196" s="17" t="s">
        <v>8698</v>
      </c>
    </row>
    <row r="197" spans="5:40">
      <c r="E197" s="17" t="s">
        <v>675</v>
      </c>
      <c r="F197" s="17" t="s">
        <v>674</v>
      </c>
      <c r="AA197" s="13" t="s">
        <v>8327</v>
      </c>
      <c r="AB197" s="124">
        <v>854</v>
      </c>
      <c r="AM197" s="17" t="s">
        <v>9291</v>
      </c>
      <c r="AN197" s="17" t="s">
        <v>8697</v>
      </c>
    </row>
    <row r="198" spans="5:40">
      <c r="E198" s="17" t="s">
        <v>677</v>
      </c>
      <c r="F198" s="17" t="s">
        <v>676</v>
      </c>
      <c r="AA198" s="13" t="s">
        <v>8329</v>
      </c>
      <c r="AB198" s="123" t="s">
        <v>8328</v>
      </c>
      <c r="AM198" s="17" t="s">
        <v>9292</v>
      </c>
      <c r="AN198" s="17" t="s">
        <v>8696</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0006832</cp:lastModifiedBy>
  <cp:lastPrinted>2025-06-27T09:17:07Z</cp:lastPrinted>
  <dcterms:created xsi:type="dcterms:W3CDTF">2005-07-01T05:21:10Z</dcterms:created>
  <dcterms:modified xsi:type="dcterms:W3CDTF">2025-06-30T07:01:35Z</dcterms:modified>
</cp:coreProperties>
</file>